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30-10-2008" sheetId="1" r:id="rId1"/>
    <sheet name="19-10-2006 Zła" sheetId="2" state="hidden" r:id="rId2"/>
  </sheets>
  <definedNames>
    <definedName name="_xlnm.Print_Area" localSheetId="0">'30-10-2008'!$A$1:$F$211</definedName>
  </definedNames>
  <calcPr fullCalcOnLoad="1"/>
</workbook>
</file>

<file path=xl/sharedStrings.xml><?xml version="1.0" encoding="utf-8"?>
<sst xmlns="http://schemas.openxmlformats.org/spreadsheetml/2006/main" count="544" uniqueCount="270">
  <si>
    <t>Rady Miejskiej w Ustrzykach Dolnych</t>
  </si>
  <si>
    <t>§</t>
  </si>
  <si>
    <t>§ 1</t>
  </si>
  <si>
    <t>Dz.</t>
  </si>
  <si>
    <t>Nazwa</t>
  </si>
  <si>
    <t>Kwota</t>
  </si>
  <si>
    <t>Dochody - zwiększenie</t>
  </si>
  <si>
    <t>Gospodarka komunalna i ochrona środowiska</t>
  </si>
  <si>
    <t>Wydatki - zwiększenie</t>
  </si>
  <si>
    <t>Oświata i wychowanie</t>
  </si>
  <si>
    <t>§ 2</t>
  </si>
  <si>
    <t>W ramach posiadanych uprawnień zmienić budżet w sposób następujący:</t>
  </si>
  <si>
    <t>Zwiększenie</t>
  </si>
  <si>
    <t>Zmniejszenie</t>
  </si>
  <si>
    <t>§ 3</t>
  </si>
  <si>
    <t>Rozdz.</t>
  </si>
  <si>
    <t>§ 4</t>
  </si>
  <si>
    <t>Wydatki</t>
  </si>
  <si>
    <t>§ 5</t>
  </si>
  <si>
    <t>Wydatki inwestycyjne jednostek budżetowych</t>
  </si>
  <si>
    <t>Wykonanie uchwały zleca się Burmistrzowi Ustrzyk Dolnych</t>
  </si>
  <si>
    <t>Szkoły podstawowe</t>
  </si>
  <si>
    <t>Uchwała wchodzi w życie z dniem podjęcia.</t>
  </si>
  <si>
    <t>4300</t>
  </si>
  <si>
    <t>Zakup usług pozostałych</t>
  </si>
  <si>
    <t>§ 6</t>
  </si>
  <si>
    <t>6050</t>
  </si>
  <si>
    <t>Transport i łączność</t>
  </si>
  <si>
    <t>Drogi publiczne gminne</t>
  </si>
  <si>
    <t>Gospodarka ściekowa i ochrona wód</t>
  </si>
  <si>
    <t xml:space="preserve">Dział </t>
  </si>
  <si>
    <t>Rozdział</t>
  </si>
  <si>
    <t xml:space="preserve">§ </t>
  </si>
  <si>
    <t>w sprawie wprowadzenia zmian do budżetu Gminy Ustrzyki Dolne na rok 2006</t>
  </si>
  <si>
    <t>6298</t>
  </si>
  <si>
    <t>Edukacyjna opieka wychowawcza</t>
  </si>
  <si>
    <t>Środki na dofin.własnych inwestycji gmin pozyskane z innych źródeł</t>
  </si>
  <si>
    <r>
      <t xml:space="preserve">Zmienić załącznik nr 13 do uchwały w sprawie budżetu gminy na rok 2004 </t>
    </r>
    <r>
      <rPr>
        <b/>
        <sz val="10"/>
        <rFont val="Arial Narrow"/>
        <family val="2"/>
      </rPr>
      <t>"Limit wydatków na wieloletnie programy inwestycyjne Gminy Ustrzyki Dolne na lata 2004-2006"</t>
    </r>
    <r>
      <rPr>
        <sz val="10"/>
        <rFont val="Arial Narrow"/>
        <family val="2"/>
      </rPr>
      <t xml:space="preserve">  w sposób następujący:</t>
    </r>
  </si>
  <si>
    <t>Lp.</t>
  </si>
  <si>
    <t>Plan 2006</t>
  </si>
  <si>
    <t>Razem</t>
  </si>
  <si>
    <t>Wynagrodzenia osobowe pracowników</t>
  </si>
  <si>
    <t>Środki na dofin.własnych zadań bież.gmin pozyskane z innych źródeł</t>
  </si>
  <si>
    <t>§ 7</t>
  </si>
  <si>
    <t>Pożyczki krajowe  w tym:</t>
  </si>
  <si>
    <t>Przychody</t>
  </si>
  <si>
    <t>Przychody z zaciągniętych pożyczek i kredytów na rynku krajowym.</t>
  </si>
  <si>
    <t>Kredyty krajowe w tym</t>
  </si>
  <si>
    <t>Kredyt w banku komercyjnym</t>
  </si>
  <si>
    <t xml:space="preserve">Przychody i rozchody </t>
  </si>
  <si>
    <t>6059</t>
  </si>
  <si>
    <t>Wydatki na zakupy inwestycyjne jednostek budżetowych</t>
  </si>
  <si>
    <t>Dochody</t>
  </si>
  <si>
    <t>Kultura i ochrona dziedzictwa narodowego</t>
  </si>
  <si>
    <t>0960</t>
  </si>
  <si>
    <t>Dochody - zmniejszenie</t>
  </si>
  <si>
    <t>Działalność usługowa</t>
  </si>
  <si>
    <t>Nadwyżka z lat ubiegłych</t>
  </si>
  <si>
    <t xml:space="preserve">Pożyczki WFOŚiGW </t>
  </si>
  <si>
    <t>2701</t>
  </si>
  <si>
    <t>Zakup usług remontowych</t>
  </si>
  <si>
    <t>4301</t>
  </si>
  <si>
    <t>Gospodarka odpadami</t>
  </si>
  <si>
    <t>Rozwiązanie gospodarki odpadami komunalnymi</t>
  </si>
  <si>
    <t>Dotacja podm. z budżetu dla instytucji kultury</t>
  </si>
  <si>
    <t>4302</t>
  </si>
  <si>
    <t>Domy i ośrodki kultury, świetlice i kluby</t>
  </si>
  <si>
    <t>Kredyt w BGK ze środków EBI</t>
  </si>
  <si>
    <t>Pożyczki NFOŚiGW</t>
  </si>
  <si>
    <t>Biblioteki</t>
  </si>
  <si>
    <t>Roboty budowlane w Zespole Szkół Publicznych Nr 1</t>
  </si>
  <si>
    <t>Roboty budowlane w Szkole Podstawowej w Ustjanowej</t>
  </si>
  <si>
    <t>Roboty budowlane w Zespole Szkół Publicznych Nr 2</t>
  </si>
  <si>
    <t>Otrzymane spadki, zapisy, darowizny (spadek płk.Nitki)</t>
  </si>
  <si>
    <t>W programie II "Inwestycje drogowe" zwiększyć limit wydatków na rok 2006 o kwotę 65.000,- zł, w związku ze zwiększeniem zakresu zadania pn. "Przebudowa centrum miasta - Rynek" ( roboty żelbetowe).</t>
  </si>
  <si>
    <t xml:space="preserve">Uchwała  Nr  </t>
  </si>
  <si>
    <t>z dnia 19 października  2006 roku</t>
  </si>
  <si>
    <r>
      <t xml:space="preserve">Zwiększa  się budżet gminy na rok 2006 o kwotę  </t>
    </r>
    <r>
      <rPr>
        <b/>
        <sz val="10"/>
        <rFont val="Arial Narrow"/>
        <family val="2"/>
      </rPr>
      <t xml:space="preserve">   </t>
    </r>
    <r>
      <rPr>
        <sz val="10"/>
        <rFont val="Arial Narrow"/>
        <family val="2"/>
      </rPr>
      <t xml:space="preserve">  zł, w sposób następujący:</t>
    </r>
  </si>
  <si>
    <t>Wydatki - zmniejszenie</t>
  </si>
  <si>
    <t>Centrum Kulturalne Wsi - modernizacja świetlicy w Równi</t>
  </si>
  <si>
    <t>Aktywizacja społ.-gospod. M. i G Ustrzyki Dln poprzez remont biblioteki</t>
  </si>
  <si>
    <t>Przebudowa chodników w mieście</t>
  </si>
  <si>
    <t>Podnies.atrak. turyst. gminy Ustrzyki Dln poprzez remont ulic w mieście</t>
  </si>
  <si>
    <t>Plany zagospodarowania przestrzennego</t>
  </si>
  <si>
    <t>Plan zagospodarowania Teleśnica</t>
  </si>
  <si>
    <t>Plan zagospodarowania ul.. Strwiążyk</t>
  </si>
  <si>
    <t>Plan zagospodarowania ul.. Wyzwolenia Rynek</t>
  </si>
  <si>
    <t>Cmentarze</t>
  </si>
  <si>
    <t>Cmentarz Łobozew</t>
  </si>
  <si>
    <t>Cmentarz Brzegi Dolne</t>
  </si>
  <si>
    <t>1.</t>
  </si>
  <si>
    <t>2.</t>
  </si>
  <si>
    <t>Przedszkole Nr 1 - wpływy z usług</t>
  </si>
  <si>
    <t>Przedszkole Nr 2 - wpływy z usług</t>
  </si>
  <si>
    <t>Przedszkole Nr 1 - wydatki bieżące</t>
  </si>
  <si>
    <t>Przedszkole Nr 2 - wydtaki bieżące</t>
  </si>
  <si>
    <t>Zmienić załącznik nr 10 do uchwały w sprawie budżetu gminy na rok 2006 "Plan przychodów i wydatków rachunku dochodów własnych na 2006 rok" w sposób następujący:</t>
  </si>
  <si>
    <t>Zmienić załącznik nr 9 do uchwały w sprawie budżetu gminy na rok 2006 "Plan przychodów i wydatków zakładów budżetowych na 2006 rok" w sposób następujący: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</si>
  <si>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</si>
  <si>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</si>
  <si>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</si>
  <si>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</si>
  <si>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</si>
  <si>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</si>
  <si>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</si>
  <si>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</si>
  <si>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</si>
  <si>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</si>
  <si>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Rachunek dochodów własnych przy ZSP 1 -wpływy z usług</t>
  </si>
  <si>
    <t>Rachunek dochodów własnych przy ZSP 2 -wpływy z usług</t>
  </si>
  <si>
    <t>Rachunek dochodów własnych przy SP Ustjanowa - wpływy z usług</t>
  </si>
  <si>
    <t>Rachunek dochodów własnych przy SP Krościenko - wpływy z usług</t>
  </si>
  <si>
    <t>Rachunek dochodów własnych przy SP Wojtkowa - wpływy z usług</t>
  </si>
  <si>
    <t>Rachunek dochodów własnych przy ZSP Wojtkówka - wpływy z usług</t>
  </si>
  <si>
    <t>Rachunek dochodów własnych przy SP Hoszów - wpływy z usług</t>
  </si>
  <si>
    <t>Rachunek dochodów własnych przy SP Łodyna - wpływy z usług</t>
  </si>
  <si>
    <t>Rachunek dochodów własnych przy SP Równia - wpływy z usług</t>
  </si>
  <si>
    <t>Rachunek dochodów własnych przy SP Łobozew - wpływy z usług</t>
  </si>
  <si>
    <t>Rachunek dochodów własnych przy ZSP Ropienka - wpływy z usług</t>
  </si>
  <si>
    <t>R chunek dochodów własnych przy SP Bandrów - wpływy z usług</t>
  </si>
  <si>
    <t xml:space="preserve">13. </t>
  </si>
  <si>
    <t>Rachunek dochodów własnych przy Urzędzie Miejskim w Ustrzykach Dolnych - (spadek płk.Nitki)</t>
  </si>
  <si>
    <t xml:space="preserve">Rachunek dochodów własnych przy SP 1 - wydatki bieżące </t>
  </si>
  <si>
    <t xml:space="preserve">Rachunek dochodów własnych przy SP 2 - wydatki bieżące </t>
  </si>
  <si>
    <t xml:space="preserve">Rachunek dochodów własnych przy SP Ustjanowa - wydatki bieżące </t>
  </si>
  <si>
    <t xml:space="preserve">Rachunek dochodów własnych przy SP Krościenko - wydatki bieżące </t>
  </si>
  <si>
    <t xml:space="preserve">Rachunek dochodów własnych przy SP Wojtkowa - wydatki bieżące </t>
  </si>
  <si>
    <t xml:space="preserve">Rachunek dochodów własnych przy ZSP Wojtkówka - wydatki bieżące </t>
  </si>
  <si>
    <t xml:space="preserve">Rachunek dochodów własnych przy SP Bandrów - wydatki bieżące </t>
  </si>
  <si>
    <t xml:space="preserve">Rachunek dochodów własnych przy SP Hoszów - wydatki bieżące </t>
  </si>
  <si>
    <t xml:space="preserve">Rachunek dochodów własnych przy SP Łodyna - wydatki bieżące </t>
  </si>
  <si>
    <t xml:space="preserve">Rachunek dochodów własnych przy SP Równia - wydatki bieżące </t>
  </si>
  <si>
    <t xml:space="preserve">Rachunek dochodów własnych przy SP Łobozew - wydatki bieżące </t>
  </si>
  <si>
    <t xml:space="preserve">Rachunek dochodów własnych przy ZSP Ropienka - wydatki bieżące </t>
  </si>
  <si>
    <t>Rachunek dochodów własnych przy Urzędzie Miejskim w Ustrzykach Dolnych - wydatki inwestycyjne</t>
  </si>
  <si>
    <t>4010</t>
  </si>
  <si>
    <t xml:space="preserve"> Podniesienie atrak.turyst.inwest. gminy Ustrzyki D -budowa kanalizacji</t>
  </si>
  <si>
    <t>WFOŚ</t>
  </si>
  <si>
    <t>Pozostała działaność</t>
  </si>
  <si>
    <t xml:space="preserve">Dotacje z funduszy celowych na finansowanie </t>
  </si>
  <si>
    <t>2702</t>
  </si>
  <si>
    <t>Na podstawie art.18 ust. 2 pkt 4 i 9 lit. d, lit. i ustawy z dnia 8 marca 1990 r. o samorządzie gminnym (Dz.U.z 2001r. Nr142, poz.1591 - tekst jed z późn zm.), art. 165, art.166, art. 182, art. 184 ustawy z dnia 30 czerwca 2005 roku o finansach publicznyc</t>
  </si>
  <si>
    <t>4210</t>
  </si>
  <si>
    <t>Zakup materiałów i wyposażenia</t>
  </si>
  <si>
    <t>2910</t>
  </si>
  <si>
    <t>Pomoc społeczna</t>
  </si>
  <si>
    <t>Wydatki inwestycyjne jedn. budżetowych</t>
  </si>
  <si>
    <t>0900</t>
  </si>
  <si>
    <t>4560</t>
  </si>
  <si>
    <t>Odsetki od dotacji wyk.niezgodnie z przeznaczeniem</t>
  </si>
  <si>
    <t>Zwrot dotacji wyk.niezgodnie z przeznaczeniem</t>
  </si>
  <si>
    <t>Składki na FUS</t>
  </si>
  <si>
    <t>Gospodarka mieszkaniowa</t>
  </si>
  <si>
    <t>Gospodarka gruntami i nieruchomościami</t>
  </si>
  <si>
    <t>0970</t>
  </si>
  <si>
    <t>Świadczenia rodzinne, zaliczka alim. oraz składki na ubez.</t>
  </si>
  <si>
    <t>Pozostałe odsetki</t>
  </si>
  <si>
    <t>2440</t>
  </si>
  <si>
    <t>0870</t>
  </si>
  <si>
    <t>Ośrodki wsparcia</t>
  </si>
  <si>
    <t>Dotacja przek.z fund.celowych na real.zadań bieżących jst</t>
  </si>
  <si>
    <r>
      <t xml:space="preserve">Na podstawie art.18 ust. 2 pkt 4 i 9 lit. d, lit. i ustawy z dnia 8 marca 1990 r. o samorządzie gminnym (Dz.U.z 2001r. Nr142, poz.1591 - tekst jed z późn zm.), art. 165, art.166, art. 182, art. 184 ustawy z dnia 30 czerwca 2005 roku o finansach publicznych (Dz.U. z 2005 roku, Nr 249 poz. 2104) </t>
    </r>
    <r>
      <rPr>
        <b/>
        <sz val="10"/>
        <rFont val="Arial Narrow"/>
        <family val="2"/>
      </rPr>
      <t>Rada Miejska w Ustrzykach Dolnych uchwala co następuje:</t>
    </r>
  </si>
  <si>
    <t>w sprawie wprowadzenia zmian do budżetu Gminy Ustrzyki Dolne na rok 2008</t>
  </si>
  <si>
    <t>Pozostała działalność</t>
  </si>
  <si>
    <t>Plan 2008</t>
  </si>
  <si>
    <t>Wpływy z różnych opłat</t>
  </si>
  <si>
    <t>Wydatki majątkowe</t>
  </si>
  <si>
    <t>Wpływy z różnych dochodów (zwrot zasiłków z lat.ub)</t>
  </si>
  <si>
    <t>Wpływy ze sprzedaży składników majątkowych</t>
  </si>
  <si>
    <t>Turystyka</t>
  </si>
  <si>
    <t>Ośrodki informacji turystycznej</t>
  </si>
  <si>
    <t xml:space="preserve">Różne rozliczenia </t>
  </si>
  <si>
    <t>Część oświatowa subwencji ogólnej dla jst</t>
  </si>
  <si>
    <t>2920</t>
  </si>
  <si>
    <t>Subwencje ogólne z budżetu państwa</t>
  </si>
  <si>
    <t>Kultura fizyczna i sport</t>
  </si>
  <si>
    <t>Zadania w zakresie kultury fizycznej i sportu</t>
  </si>
  <si>
    <t>0690</t>
  </si>
  <si>
    <t>Otrzymane spadki zapisy darowizny</t>
  </si>
  <si>
    <t>Redukcja emisji zanieczyszczeń powietrza - termo modernizacja budynków użyteczności publicznej w gminie Ustrzyki D</t>
  </si>
  <si>
    <t xml:space="preserve">Przedszkola </t>
  </si>
  <si>
    <t>Świetlice szkolne</t>
  </si>
  <si>
    <t>Składki na FP</t>
  </si>
  <si>
    <t>Dochody od os.pr., os.fiz. i in.jedn.nie.pos.osob.pr i wydatki związane z poborem</t>
  </si>
  <si>
    <t>Wpływy z podatku rol.leś.cc.spadków i dar.oraz podatków i opłat lokalnych od osób fizycznych</t>
  </si>
  <si>
    <t>4270</t>
  </si>
  <si>
    <t>0500</t>
  </si>
  <si>
    <t>Podatek od czynności cywilnoprawnych</t>
  </si>
  <si>
    <t>0830</t>
  </si>
  <si>
    <t>Wpływy z usług</t>
  </si>
  <si>
    <t>Ochrona zdrowia</t>
  </si>
  <si>
    <t>2700</t>
  </si>
  <si>
    <t>Środki na dofin.wł.zad.bież.pozyskane z innych źródeł</t>
  </si>
  <si>
    <t>Wynagrodzenia bezosobowe</t>
  </si>
  <si>
    <t>Podniesienie atrakcyjności turystyczno - inwestycyjnej Gminy Ustrzyki Dolne - budowa kanalizacji (ul.Nadgórna)</t>
  </si>
  <si>
    <t>4218</t>
  </si>
  <si>
    <t>4308</t>
  </si>
  <si>
    <t>Różne rozliczenia finansowe</t>
  </si>
  <si>
    <t>0920</t>
  </si>
  <si>
    <t>0470</t>
  </si>
  <si>
    <t>Ochrona i konserwacja zabytków</t>
  </si>
  <si>
    <t>4118</t>
  </si>
  <si>
    <t>4178</t>
  </si>
  <si>
    <t>4128</t>
  </si>
  <si>
    <t>4119</t>
  </si>
  <si>
    <t>4179</t>
  </si>
  <si>
    <t>4129</t>
  </si>
  <si>
    <t>4219</t>
  </si>
  <si>
    <t>4309</t>
  </si>
  <si>
    <t>2830</t>
  </si>
  <si>
    <t xml:space="preserve">Dotacja celowa z bud.na finan.zad.zleconych do real.pozost.j.n.z.d.f.p </t>
  </si>
  <si>
    <t>Rozd.</t>
  </si>
  <si>
    <t>92120</t>
  </si>
  <si>
    <t>(dofinansowanie prac w zakresie ochrony i konserwacji dóbr kultury) - cel</t>
  </si>
  <si>
    <t>Zmienić nazwę wydatków inwestycyjnych z:</t>
  </si>
  <si>
    <t>6310</t>
  </si>
  <si>
    <t>Dotacje celowe otrzym. z bud.pań. na r. zad.bież. własnych</t>
  </si>
  <si>
    <t xml:space="preserve">Przebudowa wejścia do ŚDS wraz z montażem dźwigu </t>
  </si>
  <si>
    <t>2030</t>
  </si>
  <si>
    <t>2008</t>
  </si>
  <si>
    <t>2009</t>
  </si>
  <si>
    <t>Dotacje rozwojowe</t>
  </si>
  <si>
    <t>na następującą</t>
  </si>
  <si>
    <t xml:space="preserve">Podniesienie atrakcyjności turystyczno - inwestycyjnej Gminy Ustrzyki Dolne - budowa kanalizacji </t>
  </si>
  <si>
    <t>Bezpieczeństwo publiczne i ochrona przeciwpożarowa</t>
  </si>
  <si>
    <t>6060</t>
  </si>
  <si>
    <t>Zakup usług remontowych (wkład własny-odbudowa infrastruktury drogowo mostowej)</t>
  </si>
  <si>
    <t>Poprawa funkcjonalności komunikacyjnej na terenach rekreacyjno - inwestycyjnych w Ustrzykach Dolnych - Etap II</t>
  </si>
  <si>
    <t>z dnia  30 października  2008 roku</t>
  </si>
  <si>
    <t>Wpływy z opłat za zarząd, użytkowanie i użytkowanie wieczyste</t>
  </si>
  <si>
    <t>0760</t>
  </si>
  <si>
    <t>Wpływy z tytułu przekształcenia prawa użytkowania wieczystego przysługującego osobom fizycznym w prawo własności</t>
  </si>
  <si>
    <t>0480</t>
  </si>
  <si>
    <t>Wpływy z opłat za wydawanie zezwoleń na sprzedaż alkoholu</t>
  </si>
  <si>
    <t xml:space="preserve">Wpływy z różnych dochodów </t>
  </si>
  <si>
    <t>Remont budynków ul. Naftowa</t>
  </si>
  <si>
    <t>6055</t>
  </si>
  <si>
    <t>6056</t>
  </si>
  <si>
    <t>Zmienić załącznik nr 12 do uchwały w sprawie budżetu gminy na rok 2008 "Wykaz udzielonych dotacji dla podmiotów realizujących zadania własne gminy" tj. zwiększyć łączną kwotę udzielonych dotacji o 3.000,- zł w następujący sposób:</t>
  </si>
  <si>
    <t>(prace remontowe zabytkowego kościoła  w Hoszowie)</t>
  </si>
  <si>
    <t>Wpływy z innych opłat</t>
  </si>
  <si>
    <t>Zakup działki w Ustrzykach D</t>
  </si>
  <si>
    <t>Budowa hali sportowej w Ustrzykach Dolnych szansą na równy dostęp do infrastruktury sportowej uczniów z terenów gmin bieszczadzkich</t>
  </si>
  <si>
    <t>2. Określa się wydatki związane z realizacją w roku 2008 programów inwestycyjnych w łącznej wysokości 685.600,- zł.</t>
  </si>
  <si>
    <t xml:space="preserve">wpływy z usług </t>
  </si>
  <si>
    <t>Rachunek dochodów własnych przy ZSP 2</t>
  </si>
  <si>
    <t>wydatki bieżące</t>
  </si>
  <si>
    <t>Zmienić załącznik nr 10 do uchwały w sprawie budżetu gminy na rok 2008 "Plan przychodów i wydatków rachunku dochodów własnych na 2007 rok" w sposób następujący:</t>
  </si>
  <si>
    <t>a) zwiększyć plan dochodów o kwotę 23.000,- zł,</t>
  </si>
  <si>
    <t xml:space="preserve">b) zwiększyć plan wydatków o kwotę 23.000,- zł </t>
  </si>
  <si>
    <t>Usuwanie skutków klęsk żywiołowych</t>
  </si>
  <si>
    <t>§ 8</t>
  </si>
  <si>
    <t>Pozostała działanośc</t>
  </si>
  <si>
    <t>Dotacje celowe otrzym. z bud.pań. na r. zad.bież.np.porozumień</t>
  </si>
  <si>
    <t>1. Wprowadza się limit na wieloletnie programy inwestycyjne gminy Ustrzyki Dolne na lata 2008-2010 zgodnie z zał. nr 15.</t>
  </si>
  <si>
    <t>Rachunek dochodów własnych przy Ustjanowej</t>
  </si>
  <si>
    <t>Podmiot: Parafia Rzymskokatolicka ul. Jasień, Ustrzyki Dolne</t>
  </si>
  <si>
    <t>Dotacje celowe otrzym. z bud.pań. na r. zad.inw.z zak.adm.rz.</t>
  </si>
  <si>
    <t xml:space="preserve">W poszukiwaniu wspólnych korzeni - tworzenie zaplecza turystyczno -rekreacyjnego poprzez modernizację Parku pod Dębami </t>
  </si>
  <si>
    <t>Przebudowa centrum miasta Rynek - Poprawa funkcjonalności komunikacyjnej na terenach rekreacyjno - inwestycyjnych w Ustrzykach Dolnych - Etap II</t>
  </si>
  <si>
    <t>3. Upoważnia się Burmistrza do zaciągania zobowiązań związanych z realizacją wieloletnich programów inwestycyjnych w roku 2009 na kwotę 5.239.602 zł oraz w roku 2010 na kwotę 19.384.392 zł.</t>
  </si>
  <si>
    <t>4228</t>
  </si>
  <si>
    <t>4229</t>
  </si>
  <si>
    <t>Zakup środków żywności</t>
  </si>
  <si>
    <t>Wspieranie systemu edukacji w gminie Ustrzyki D. poprzez adaptację bud.użyteczn.pub. na cele przedszkolne. Przebudowa, nadbudowa i rozbudowa budynku byłego ZOZ na Przedszkole</t>
  </si>
  <si>
    <t>Uchwała XXV/187/08</t>
  </si>
  <si>
    <t>Wydatki na zakupu inwestycyjne jednostek budżetowych</t>
  </si>
  <si>
    <t xml:space="preserve">Przebudowa chodnika do ŚDS </t>
  </si>
  <si>
    <t>Zwiększa się budżet gminy na rok 2008 o kwotę  630.958,10 zł, w sposób następujący:</t>
  </si>
  <si>
    <t>Przeciwdziałanie alkoholizmowi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</si>
</sst>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_-* #,##0.000\ _z_ł_-;\-* #,##0.000\ _z_ł_-;_-* &quot;-&quot;??\ _z_ł_-;_-@_-"/>
    <numFmt numFmtId="170" formatCode="_-* #,##0.0\ _z_ł_-;\-* #,##0.0\ _z_ł_-;_-* &quot;-&quot;?\ _z_ł_-;_-@_-"/>
    <numFmt numFmtId="171" formatCode="0.0"/>
  </numFmts>
  <fonts count="1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u val="singleAccounting"/>
      <sz val="9"/>
      <name val="Arial Narrow"/>
      <family val="2"/>
    </font>
    <font>
      <u val="single"/>
      <sz val="9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4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3" fontId="3" fillId="0" borderId="0" xfId="15" applyFont="1" applyFill="1" applyBorder="1" applyAlignment="1" applyProtection="1">
      <alignment horizontal="center"/>
      <protection/>
    </xf>
    <xf numFmtId="0" fontId="4" fillId="0" borderId="0" xfId="0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43" fontId="4" fillId="0" borderId="0" xfId="15" applyFont="1" applyFill="1" applyBorder="1" applyAlignment="1" applyProtection="1">
      <alignment horizontal="justify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43" fontId="4" fillId="0" borderId="0" xfId="15" applyFont="1" applyAlignment="1">
      <alignment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/>
    </xf>
    <xf numFmtId="0" fontId="3" fillId="0" borderId="1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justify"/>
    </xf>
    <xf numFmtId="165" fontId="4" fillId="0" borderId="0" xfId="15" applyNumberFormat="1" applyFont="1" applyBorder="1" applyAlignment="1">
      <alignment/>
    </xf>
    <xf numFmtId="0" fontId="3" fillId="0" borderId="1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Alignment="1">
      <alignment horizontal="justify" wrapText="1"/>
    </xf>
    <xf numFmtId="0" fontId="4" fillId="0" borderId="3" xfId="0" applyFont="1" applyBorder="1" applyAlignment="1">
      <alignment horizontal="left" vertical="top" wrapText="1"/>
    </xf>
    <xf numFmtId="43" fontId="4" fillId="0" borderId="0" xfId="15" applyFont="1" applyBorder="1" applyAlignment="1">
      <alignment horizontal="left" vertical="justify"/>
    </xf>
    <xf numFmtId="0" fontId="4" fillId="0" borderId="4" xfId="0" applyFont="1" applyBorder="1" applyAlignment="1">
      <alignment horizontal="center"/>
    </xf>
    <xf numFmtId="43" fontId="4" fillId="0" borderId="4" xfId="15" applyFont="1" applyBorder="1" applyAlignment="1">
      <alignment/>
    </xf>
    <xf numFmtId="0" fontId="4" fillId="0" borderId="5" xfId="0" applyFont="1" applyBorder="1" applyAlignment="1">
      <alignment vertical="top" wrapText="1"/>
    </xf>
    <xf numFmtId="43" fontId="4" fillId="0" borderId="6" xfId="15" applyFont="1" applyBorder="1" applyAlignment="1">
      <alignment/>
    </xf>
    <xf numFmtId="0" fontId="4" fillId="0" borderId="0" xfId="0" applyFont="1" applyAlignment="1">
      <alignment/>
    </xf>
    <xf numFmtId="0" fontId="4" fillId="0" borderId="7" xfId="0" applyFont="1" applyBorder="1" applyAlignment="1">
      <alignment vertical="top" wrapText="1"/>
    </xf>
    <xf numFmtId="43" fontId="4" fillId="0" borderId="8" xfId="15" applyFont="1" applyBorder="1" applyAlignment="1">
      <alignment/>
    </xf>
    <xf numFmtId="0" fontId="4" fillId="0" borderId="4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165" fontId="3" fillId="0" borderId="0" xfId="15" applyNumberFormat="1" applyFont="1" applyBorder="1" applyAlignment="1">
      <alignment wrapText="1"/>
    </xf>
    <xf numFmtId="0" fontId="3" fillId="0" borderId="0" xfId="0" applyFont="1" applyAlignment="1">
      <alignment/>
    </xf>
    <xf numFmtId="43" fontId="4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15" applyFont="1" applyFill="1" applyBorder="1" applyAlignment="1">
      <alignment/>
    </xf>
    <xf numFmtId="165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3" fontId="4" fillId="0" borderId="0" xfId="15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3" fontId="3" fillId="0" borderId="0" xfId="15" applyFont="1" applyFill="1" applyBorder="1" applyAlignment="1">
      <alignment horizontal="center"/>
    </xf>
    <xf numFmtId="0" fontId="4" fillId="0" borderId="0" xfId="0" applyFont="1" applyFill="1" applyBorder="1" applyAlignment="1">
      <alignment horizontal="justify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43" fontId="4" fillId="0" borderId="0" xfId="15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3" fontId="3" fillId="0" borderId="1" xfId="15" applyFont="1" applyFill="1" applyBorder="1" applyAlignment="1">
      <alignment/>
    </xf>
    <xf numFmtId="43" fontId="3" fillId="0" borderId="0" xfId="15" applyFont="1" applyFill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/>
    </xf>
    <xf numFmtId="43" fontId="4" fillId="0" borderId="2" xfId="15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165" fontId="4" fillId="0" borderId="0" xfId="15" applyNumberFormat="1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justify"/>
    </xf>
    <xf numFmtId="0" fontId="4" fillId="0" borderId="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 wrapText="1"/>
    </xf>
    <xf numFmtId="43" fontId="3" fillId="0" borderId="0" xfId="15" applyFont="1" applyFill="1" applyBorder="1" applyAlignment="1">
      <alignment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3" fontId="3" fillId="0" borderId="1" xfId="15" applyFont="1" applyFill="1" applyBorder="1" applyAlignment="1">
      <alignment horizontal="right"/>
    </xf>
    <xf numFmtId="43" fontId="4" fillId="0" borderId="0" xfId="15" applyFont="1" applyFill="1" applyBorder="1" applyAlignment="1">
      <alignment horizontal="right"/>
    </xf>
    <xf numFmtId="0" fontId="4" fillId="0" borderId="2" xfId="0" applyFont="1" applyFill="1" applyBorder="1" applyAlignment="1">
      <alignment horizontal="left"/>
    </xf>
    <xf numFmtId="43" fontId="4" fillId="0" borderId="0" xfId="15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left" vertical="top" wrapText="1"/>
    </xf>
    <xf numFmtId="165" fontId="4" fillId="0" borderId="0" xfId="15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43" fontId="4" fillId="0" borderId="4" xfId="15" applyFont="1" applyFill="1" applyBorder="1" applyAlignment="1">
      <alignment/>
    </xf>
    <xf numFmtId="0" fontId="6" fillId="0" borderId="0" xfId="0" applyFont="1" applyFill="1" applyBorder="1" applyAlignment="1">
      <alignment horizontal="left" vertical="top" wrapText="1"/>
    </xf>
    <xf numFmtId="43" fontId="3" fillId="0" borderId="0" xfId="15" applyFont="1" applyFill="1" applyBorder="1" applyAlignment="1">
      <alignment horizontal="right"/>
    </xf>
    <xf numFmtId="43" fontId="4" fillId="0" borderId="1" xfId="15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164" fontId="4" fillId="0" borderId="2" xfId="15" applyNumberFormat="1" applyFont="1" applyFill="1" applyBorder="1" applyAlignment="1">
      <alignment/>
    </xf>
    <xf numFmtId="165" fontId="3" fillId="0" borderId="0" xfId="15" applyNumberFormat="1" applyFont="1" applyBorder="1" applyAlignment="1">
      <alignment horizontal="left" vertical="top" wrapText="1"/>
    </xf>
    <xf numFmtId="0" fontId="4" fillId="0" borderId="2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left"/>
    </xf>
    <xf numFmtId="165" fontId="4" fillId="0" borderId="0" xfId="15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vertical="top" wrapText="1"/>
    </xf>
    <xf numFmtId="49" fontId="7" fillId="0" borderId="0" xfId="0" applyNumberFormat="1" applyFont="1" applyFill="1" applyAlignment="1">
      <alignment horizontal="center"/>
    </xf>
    <xf numFmtId="43" fontId="7" fillId="0" borderId="0" xfId="15" applyFont="1" applyFill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" fillId="0" borderId="2" xfId="0" applyFont="1" applyFill="1" applyBorder="1" applyAlignment="1">
      <alignment horizontal="center" vertical="top" wrapText="1"/>
    </xf>
    <xf numFmtId="43" fontId="3" fillId="0" borderId="0" xfId="0" applyNumberFormat="1" applyFont="1" applyAlignment="1">
      <alignment/>
    </xf>
    <xf numFmtId="43" fontId="3" fillId="0" borderId="1" xfId="15" applyFont="1" applyFill="1" applyBorder="1" applyAlignment="1">
      <alignment/>
    </xf>
    <xf numFmtId="43" fontId="4" fillId="0" borderId="0" xfId="15" applyFont="1" applyFill="1" applyBorder="1" applyAlignment="1">
      <alignment/>
    </xf>
    <xf numFmtId="43" fontId="4" fillId="0" borderId="2" xfId="15" applyFont="1" applyFill="1" applyBorder="1" applyAlignment="1">
      <alignment/>
    </xf>
    <xf numFmtId="43" fontId="4" fillId="2" borderId="0" xfId="15" applyFont="1" applyFill="1" applyBorder="1" applyAlignment="1">
      <alignment/>
    </xf>
    <xf numFmtId="0" fontId="4" fillId="2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0" xfId="0" applyFont="1" applyFill="1" applyAlignment="1">
      <alignment horizontal="left"/>
    </xf>
    <xf numFmtId="0" fontId="4" fillId="0" borderId="2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43" fontId="4" fillId="2" borderId="2" xfId="15" applyFont="1" applyFill="1" applyBorder="1" applyAlignment="1">
      <alignment/>
    </xf>
    <xf numFmtId="0" fontId="4" fillId="2" borderId="2" xfId="0" applyFont="1" applyFill="1" applyBorder="1" applyAlignment="1">
      <alignment horizontal="left" vertical="top" wrapText="1"/>
    </xf>
    <xf numFmtId="43" fontId="4" fillId="0" borderId="2" xfId="15" applyFont="1" applyBorder="1" applyAlignment="1">
      <alignment horizontal="left" vertical="justify"/>
    </xf>
    <xf numFmtId="43" fontId="3" fillId="0" borderId="0" xfId="15" applyFont="1" applyFill="1" applyBorder="1" applyAlignment="1">
      <alignment/>
    </xf>
    <xf numFmtId="0" fontId="4" fillId="0" borderId="0" xfId="0" applyFont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4" xfId="0" applyFont="1" applyBorder="1" applyAlignment="1">
      <alignment horizontal="left"/>
    </xf>
    <xf numFmtId="165" fontId="4" fillId="0" borderId="4" xfId="15" applyNumberFormat="1" applyFont="1" applyBorder="1" applyAlignment="1">
      <alignment horizontal="center"/>
    </xf>
    <xf numFmtId="165" fontId="4" fillId="0" borderId="0" xfId="15" applyNumberFormat="1" applyFont="1" applyAlignment="1">
      <alignment/>
    </xf>
    <xf numFmtId="0" fontId="4" fillId="0" borderId="13" xfId="0" applyFont="1" applyBorder="1" applyAlignment="1">
      <alignment vertical="top" wrapText="1"/>
    </xf>
    <xf numFmtId="165" fontId="4" fillId="0" borderId="4" xfId="15" applyNumberFormat="1" applyFont="1" applyBorder="1" applyAlignment="1">
      <alignment/>
    </xf>
    <xf numFmtId="0" fontId="4" fillId="0" borderId="8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4" fillId="0" borderId="12" xfId="0" applyFont="1" applyBorder="1" applyAlignment="1">
      <alignment/>
    </xf>
    <xf numFmtId="43" fontId="4" fillId="0" borderId="15" xfId="15" applyFont="1" applyFill="1" applyBorder="1" applyAlignment="1">
      <alignment/>
    </xf>
    <xf numFmtId="0" fontId="4" fillId="0" borderId="3" xfId="0" applyFont="1" applyFill="1" applyBorder="1" applyAlignment="1">
      <alignment horizontal="left" vertical="top" wrapText="1"/>
    </xf>
    <xf numFmtId="0" fontId="4" fillId="0" borderId="16" xfId="0" applyFont="1" applyBorder="1" applyAlignment="1">
      <alignment vertical="top" wrapText="1"/>
    </xf>
    <xf numFmtId="0" fontId="4" fillId="3" borderId="3" xfId="0" applyFont="1" applyFill="1" applyBorder="1" applyAlignment="1">
      <alignment horizontal="left" vertical="top" wrapText="1"/>
    </xf>
    <xf numFmtId="43" fontId="4" fillId="3" borderId="15" xfId="15" applyFont="1" applyFill="1" applyBorder="1" applyAlignment="1">
      <alignment/>
    </xf>
    <xf numFmtId="0" fontId="4" fillId="3" borderId="8" xfId="0" applyFont="1" applyFill="1" applyBorder="1" applyAlignment="1">
      <alignment horizontal="left" vertical="top" wrapText="1"/>
    </xf>
    <xf numFmtId="43" fontId="4" fillId="3" borderId="17" xfId="15" applyFont="1" applyFill="1" applyBorder="1" applyAlignment="1">
      <alignment/>
    </xf>
    <xf numFmtId="43" fontId="4" fillId="0" borderId="18" xfId="15" applyFont="1" applyFill="1" applyBorder="1" applyAlignment="1">
      <alignment/>
    </xf>
    <xf numFmtId="0" fontId="4" fillId="3" borderId="4" xfId="0" applyFont="1" applyFill="1" applyBorder="1" applyAlignment="1">
      <alignment vertical="top" wrapText="1"/>
    </xf>
    <xf numFmtId="0" fontId="4" fillId="0" borderId="0" xfId="0" applyFont="1" applyBorder="1" applyAlignment="1">
      <alignment horizontal="right"/>
    </xf>
    <xf numFmtId="165" fontId="4" fillId="0" borderId="0" xfId="15" applyNumberFormat="1" applyFont="1" applyBorder="1" applyAlignment="1">
      <alignment horizontal="center"/>
    </xf>
    <xf numFmtId="0" fontId="4" fillId="0" borderId="2" xfId="0" applyFont="1" applyFill="1" applyBorder="1" applyAlignment="1">
      <alignment horizontal="justify"/>
    </xf>
    <xf numFmtId="43" fontId="4" fillId="0" borderId="0" xfId="15" applyFont="1" applyFill="1" applyBorder="1" applyAlignment="1">
      <alignment horizontal="left"/>
    </xf>
    <xf numFmtId="43" fontId="4" fillId="3" borderId="4" xfId="15" applyFont="1" applyFill="1" applyBorder="1" applyAlignment="1">
      <alignment/>
    </xf>
    <xf numFmtId="43" fontId="8" fillId="0" borderId="4" xfId="15" applyFont="1" applyFill="1" applyBorder="1" applyAlignment="1">
      <alignment/>
    </xf>
    <xf numFmtId="43" fontId="7" fillId="0" borderId="3" xfId="15" applyFont="1" applyFill="1" applyBorder="1" applyAlignment="1">
      <alignment/>
    </xf>
    <xf numFmtId="43" fontId="9" fillId="0" borderId="3" xfId="15" applyFont="1" applyFill="1" applyBorder="1" applyAlignment="1">
      <alignment/>
    </xf>
    <xf numFmtId="43" fontId="10" fillId="0" borderId="3" xfId="15" applyFont="1" applyFill="1" applyBorder="1" applyAlignment="1">
      <alignment/>
    </xf>
    <xf numFmtId="43" fontId="7" fillId="0" borderId="8" xfId="15" applyFont="1" applyFill="1" applyBorder="1" applyAlignment="1">
      <alignment/>
    </xf>
    <xf numFmtId="43" fontId="4" fillId="0" borderId="0" xfId="15" applyFont="1" applyFill="1" applyBorder="1" applyAlignment="1">
      <alignment vertical="top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43" fontId="4" fillId="0" borderId="0" xfId="0" applyNumberFormat="1" applyFont="1" applyFill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/>
    </xf>
    <xf numFmtId="0" fontId="4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49" fontId="4" fillId="0" borderId="2" xfId="0" applyNumberFormat="1" applyFont="1" applyFill="1" applyBorder="1" applyAlignment="1">
      <alignment horizontal="left"/>
    </xf>
    <xf numFmtId="0" fontId="4" fillId="0" borderId="5" xfId="0" applyFont="1" applyFill="1" applyBorder="1" applyAlignment="1">
      <alignment vertical="top" wrapText="1"/>
    </xf>
    <xf numFmtId="43" fontId="4" fillId="0" borderId="2" xfId="15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43" fontId="4" fillId="0" borderId="2" xfId="15" applyFont="1" applyFill="1" applyBorder="1" applyAlignment="1">
      <alignment vertical="top"/>
    </xf>
    <xf numFmtId="0" fontId="3" fillId="0" borderId="1" xfId="0" applyFont="1" applyFill="1" applyBorder="1" applyAlignment="1">
      <alignment horizontal="center" vertical="top"/>
    </xf>
    <xf numFmtId="49" fontId="3" fillId="0" borderId="1" xfId="0" applyNumberFormat="1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43" fontId="3" fillId="0" borderId="0" xfId="15" applyFont="1" applyBorder="1" applyAlignment="1">
      <alignment wrapText="1"/>
    </xf>
    <xf numFmtId="0" fontId="4" fillId="0" borderId="2" xfId="0" applyFont="1" applyBorder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/>
    </xf>
    <xf numFmtId="43" fontId="3" fillId="0" borderId="0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top"/>
    </xf>
    <xf numFmtId="49" fontId="4" fillId="0" borderId="2" xfId="0" applyNumberFormat="1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justify" wrapText="1"/>
    </xf>
    <xf numFmtId="165" fontId="4" fillId="0" borderId="2" xfId="15" applyNumberFormat="1" applyFont="1" applyFill="1" applyBorder="1" applyAlignment="1">
      <alignment horizontal="left" wrapText="1"/>
    </xf>
    <xf numFmtId="0" fontId="4" fillId="0" borderId="0" xfId="0" applyFont="1" applyFill="1" applyAlignment="1">
      <alignment/>
    </xf>
    <xf numFmtId="49" fontId="3" fillId="0" borderId="6" xfId="0" applyNumberFormat="1" applyFont="1" applyFill="1" applyBorder="1" applyAlignment="1">
      <alignment horizontal="left" vertical="top" wrapText="1"/>
    </xf>
    <xf numFmtId="43" fontId="3" fillId="0" borderId="6" xfId="15" applyFont="1" applyFill="1" applyBorder="1" applyAlignment="1">
      <alignment wrapText="1"/>
    </xf>
    <xf numFmtId="0" fontId="4" fillId="0" borderId="5" xfId="0" applyFont="1" applyFill="1" applyBorder="1" applyAlignment="1">
      <alignment horizontal="left" vertical="top" wrapText="1"/>
    </xf>
    <xf numFmtId="49" fontId="4" fillId="0" borderId="3" xfId="0" applyNumberFormat="1" applyFont="1" applyFill="1" applyBorder="1" applyAlignment="1">
      <alignment horizontal="left" vertical="top" wrapText="1"/>
    </xf>
    <xf numFmtId="43" fontId="4" fillId="0" borderId="3" xfId="15" applyFont="1" applyFill="1" applyBorder="1" applyAlignment="1">
      <alignment wrapText="1"/>
    </xf>
    <xf numFmtId="0" fontId="4" fillId="0" borderId="5" xfId="0" applyFont="1" applyFill="1" applyBorder="1" applyAlignment="1">
      <alignment/>
    </xf>
    <xf numFmtId="43" fontId="4" fillId="0" borderId="3" xfId="15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43" fontId="4" fillId="0" borderId="8" xfId="15" applyFont="1" applyFill="1" applyBorder="1" applyAlignment="1">
      <alignment/>
    </xf>
    <xf numFmtId="43" fontId="3" fillId="0" borderId="1" xfId="15" applyFont="1" applyFill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0" fontId="4" fillId="0" borderId="2" xfId="0" applyFont="1" applyFill="1" applyBorder="1" applyAlignment="1">
      <alignment horizontal="left" vertical="top"/>
    </xf>
    <xf numFmtId="43" fontId="4" fillId="0" borderId="2" xfId="15" applyFont="1" applyBorder="1" applyAlignment="1">
      <alignment wrapText="1"/>
    </xf>
    <xf numFmtId="0" fontId="3" fillId="0" borderId="0" xfId="0" applyFont="1" applyAlignment="1">
      <alignment/>
    </xf>
    <xf numFmtId="165" fontId="3" fillId="0" borderId="0" xfId="15" applyNumberFormat="1" applyFont="1" applyAlignment="1">
      <alignment/>
    </xf>
    <xf numFmtId="165" fontId="4" fillId="0" borderId="0" xfId="15" applyNumberFormat="1" applyFont="1" applyAlignment="1">
      <alignment horizontal="center"/>
    </xf>
    <xf numFmtId="0" fontId="4" fillId="0" borderId="0" xfId="0" applyFont="1" applyFill="1" applyAlignment="1">
      <alignment horizontal="left" wrapText="1"/>
    </xf>
    <xf numFmtId="0" fontId="4" fillId="0" borderId="11" xfId="0" applyFont="1" applyBorder="1" applyAlignment="1">
      <alignment horizontal="center" vertical="top" wrapText="1"/>
    </xf>
    <xf numFmtId="0" fontId="3" fillId="4" borderId="7" xfId="0" applyFont="1" applyFill="1" applyBorder="1" applyAlignment="1">
      <alignment horizontal="center" vertical="top" wrapText="1"/>
    </xf>
    <xf numFmtId="0" fontId="3" fillId="4" borderId="19" xfId="0" applyFont="1" applyFill="1" applyBorder="1" applyAlignment="1">
      <alignment horizontal="left" vertical="top" wrapText="1"/>
    </xf>
    <xf numFmtId="0" fontId="3" fillId="4" borderId="9" xfId="0" applyFont="1" applyFill="1" applyBorder="1" applyAlignment="1">
      <alignment horizontal="left" vertical="top" wrapText="1"/>
    </xf>
    <xf numFmtId="165" fontId="3" fillId="4" borderId="4" xfId="15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center" vertical="top" wrapText="1"/>
    </xf>
    <xf numFmtId="43" fontId="4" fillId="0" borderId="0" xfId="15" applyFont="1" applyFill="1" applyBorder="1" applyAlignment="1">
      <alignment vertical="top" wrapText="1"/>
    </xf>
    <xf numFmtId="43" fontId="4" fillId="0" borderId="2" xfId="15" applyFont="1" applyFill="1" applyBorder="1" applyAlignment="1">
      <alignment horizontal="left"/>
    </xf>
    <xf numFmtId="43" fontId="4" fillId="0" borderId="2" xfId="15" applyFont="1" applyFill="1" applyBorder="1" applyAlignment="1">
      <alignment vertical="top" wrapText="1"/>
    </xf>
    <xf numFmtId="165" fontId="4" fillId="0" borderId="2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justify"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justify" vertical="top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justify" wrapText="1"/>
    </xf>
    <xf numFmtId="0" fontId="4" fillId="0" borderId="0" xfId="0" applyFont="1" applyBorder="1" applyAlignment="1">
      <alignment horizontal="justify" wrapText="1"/>
    </xf>
    <xf numFmtId="0" fontId="4" fillId="0" borderId="2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3" xfId="0" applyFont="1" applyFill="1" applyBorder="1" applyAlignment="1">
      <alignment vertical="top" wrapText="1"/>
    </xf>
    <xf numFmtId="0" fontId="4" fillId="0" borderId="8" xfId="0" applyFont="1" applyFill="1" applyBorder="1" applyAlignment="1">
      <alignment vertical="top" wrapText="1"/>
    </xf>
    <xf numFmtId="0" fontId="4" fillId="0" borderId="0" xfId="0" applyFont="1" applyAlignment="1">
      <alignment horizontal="justify" wrapText="1"/>
    </xf>
    <xf numFmtId="0" fontId="4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0"/>
  <sheetViews>
    <sheetView tabSelected="1" view="pageBreakPreview" zoomScaleSheetLayoutView="100" workbookViewId="0" topLeftCell="A1">
      <selection activeCell="A181" sqref="A181:F211"/>
    </sheetView>
  </sheetViews>
  <sheetFormatPr defaultColWidth="9.00390625" defaultRowHeight="12.75"/>
  <cols>
    <col min="1" max="1" width="4.875" style="54" customWidth="1"/>
    <col min="2" max="2" width="5.625" style="54" customWidth="1"/>
    <col min="3" max="3" width="5.375" style="54" customWidth="1"/>
    <col min="4" max="4" width="44.625" style="129" customWidth="1"/>
    <col min="5" max="5" width="13.75390625" style="52" customWidth="1"/>
    <col min="6" max="6" width="13.125" style="52" customWidth="1"/>
    <col min="7" max="7" width="14.375" style="52" bestFit="1" customWidth="1"/>
    <col min="8" max="8" width="13.25390625" style="51" customWidth="1"/>
    <col min="9" max="10" width="15.00390625" style="52" customWidth="1"/>
    <col min="11" max="11" width="15.00390625" style="51" customWidth="1"/>
    <col min="12" max="16384" width="9.125" style="51" customWidth="1"/>
  </cols>
  <sheetData>
    <row r="1" spans="1:6" ht="12.75">
      <c r="A1" s="240" t="s">
        <v>265</v>
      </c>
      <c r="B1" s="240"/>
      <c r="C1" s="240"/>
      <c r="D1" s="240"/>
      <c r="E1" s="240"/>
      <c r="F1" s="240"/>
    </row>
    <row r="2" spans="1:6" ht="12.75">
      <c r="A2" s="240" t="s">
        <v>0</v>
      </c>
      <c r="B2" s="240"/>
      <c r="C2" s="240"/>
      <c r="D2" s="240"/>
      <c r="E2" s="240"/>
      <c r="F2" s="240"/>
    </row>
    <row r="3" spans="1:6" ht="12.75">
      <c r="A3" s="240" t="s">
        <v>228</v>
      </c>
      <c r="B3" s="240"/>
      <c r="C3" s="240"/>
      <c r="D3" s="240"/>
      <c r="E3" s="240"/>
      <c r="F3" s="240"/>
    </row>
    <row r="4" spans="1:6" ht="12.75">
      <c r="A4" s="241" t="s">
        <v>162</v>
      </c>
      <c r="B4" s="241"/>
      <c r="C4" s="241"/>
      <c r="D4" s="241"/>
      <c r="E4" s="241"/>
      <c r="F4" s="241"/>
    </row>
    <row r="5" spans="1:6" ht="12.75">
      <c r="A5" s="105"/>
      <c r="B5" s="105"/>
      <c r="C5" s="60"/>
      <c r="D5" s="48"/>
      <c r="E5" s="7"/>
      <c r="F5" s="63"/>
    </row>
    <row r="6" spans="1:6" ht="40.5" customHeight="1">
      <c r="A6" s="237" t="s">
        <v>161</v>
      </c>
      <c r="B6" s="237"/>
      <c r="C6" s="237"/>
      <c r="D6" s="237"/>
      <c r="E6" s="237"/>
      <c r="F6" s="237"/>
    </row>
    <row r="7" spans="1:6" ht="12.75">
      <c r="A7" s="105"/>
      <c r="B7" s="105"/>
      <c r="C7" s="105"/>
      <c r="D7" s="48"/>
      <c r="E7" s="59"/>
      <c r="F7" s="59"/>
    </row>
    <row r="8" spans="1:6" ht="12.75">
      <c r="A8" s="238" t="s">
        <v>2</v>
      </c>
      <c r="B8" s="238"/>
      <c r="C8" s="238"/>
      <c r="D8" s="238"/>
      <c r="E8" s="238"/>
      <c r="F8" s="238"/>
    </row>
    <row r="9" spans="1:6" ht="12.75">
      <c r="A9" s="239" t="s">
        <v>268</v>
      </c>
      <c r="B9" s="239"/>
      <c r="C9" s="239"/>
      <c r="D9" s="239"/>
      <c r="E9" s="239"/>
      <c r="F9" s="54"/>
    </row>
    <row r="10" spans="1:6" ht="12.75">
      <c r="A10" s="234" t="s">
        <v>6</v>
      </c>
      <c r="B10" s="234"/>
      <c r="C10" s="234"/>
      <c r="D10" s="234"/>
      <c r="E10" s="234"/>
      <c r="F10" s="54"/>
    </row>
    <row r="11" spans="1:6" ht="12.75">
      <c r="A11" s="53" t="s">
        <v>3</v>
      </c>
      <c r="B11" s="53" t="s">
        <v>15</v>
      </c>
      <c r="C11" s="68" t="s">
        <v>1</v>
      </c>
      <c r="D11" s="129" t="s">
        <v>4</v>
      </c>
      <c r="E11" s="52" t="s">
        <v>5</v>
      </c>
      <c r="F11" s="54"/>
    </row>
    <row r="12" spans="1:6" ht="12.75">
      <c r="A12" s="64">
        <v>600</v>
      </c>
      <c r="B12" s="64"/>
      <c r="C12" s="65"/>
      <c r="D12" s="80" t="s">
        <v>27</v>
      </c>
      <c r="E12" s="66">
        <f>E13</f>
        <v>12000</v>
      </c>
      <c r="F12" s="54"/>
    </row>
    <row r="13" spans="1:6" ht="12.75">
      <c r="A13" s="53"/>
      <c r="B13" s="53">
        <v>60016</v>
      </c>
      <c r="C13" s="68"/>
      <c r="D13" s="55" t="s">
        <v>28</v>
      </c>
      <c r="E13" s="49">
        <f>E14</f>
        <v>12000</v>
      </c>
      <c r="F13" s="54"/>
    </row>
    <row r="14" spans="1:6" ht="12.75">
      <c r="A14" s="53"/>
      <c r="B14" s="53"/>
      <c r="C14" s="71" t="s">
        <v>191</v>
      </c>
      <c r="D14" s="91" t="s">
        <v>192</v>
      </c>
      <c r="E14" s="49">
        <v>12000</v>
      </c>
      <c r="F14" s="54"/>
    </row>
    <row r="15" spans="1:6" ht="12.75">
      <c r="A15" s="64">
        <v>630</v>
      </c>
      <c r="B15" s="64"/>
      <c r="C15" s="65"/>
      <c r="D15" s="80" t="s">
        <v>169</v>
      </c>
      <c r="E15" s="66">
        <f>E16</f>
        <v>59000</v>
      </c>
      <c r="F15" s="54"/>
    </row>
    <row r="16" spans="1:6" ht="12.75">
      <c r="A16" s="53"/>
      <c r="B16" s="76">
        <v>63001</v>
      </c>
      <c r="C16" s="77"/>
      <c r="D16" s="48" t="s">
        <v>170</v>
      </c>
      <c r="E16" s="49">
        <f>E17</f>
        <v>59000</v>
      </c>
      <c r="F16" s="54"/>
    </row>
    <row r="17" spans="1:6" ht="12.75">
      <c r="A17" s="70"/>
      <c r="B17" s="78"/>
      <c r="C17" s="79" t="s">
        <v>158</v>
      </c>
      <c r="D17" s="72" t="s">
        <v>168</v>
      </c>
      <c r="E17" s="73">
        <v>59000</v>
      </c>
      <c r="F17" s="54"/>
    </row>
    <row r="18" spans="1:6" ht="12.75">
      <c r="A18" s="64">
        <v>700</v>
      </c>
      <c r="B18" s="64"/>
      <c r="C18" s="65"/>
      <c r="D18" s="74" t="s">
        <v>152</v>
      </c>
      <c r="E18" s="66">
        <f>E19</f>
        <v>69000</v>
      </c>
      <c r="F18" s="54"/>
    </row>
    <row r="19" spans="1:6" ht="12.75">
      <c r="A19" s="53"/>
      <c r="B19" s="76">
        <v>70005</v>
      </c>
      <c r="C19" s="77"/>
      <c r="D19" s="48" t="s">
        <v>153</v>
      </c>
      <c r="E19" s="49">
        <f>E21+E20</f>
        <v>69000</v>
      </c>
      <c r="F19" s="54"/>
    </row>
    <row r="20" spans="1:6" ht="12.75">
      <c r="A20" s="53"/>
      <c r="B20" s="76"/>
      <c r="C20" s="77" t="s">
        <v>199</v>
      </c>
      <c r="D20" s="48" t="s">
        <v>229</v>
      </c>
      <c r="E20" s="49">
        <v>47000</v>
      </c>
      <c r="F20" s="54"/>
    </row>
    <row r="21" spans="1:6" ht="27" customHeight="1">
      <c r="A21" s="53"/>
      <c r="B21" s="76"/>
      <c r="C21" s="191" t="s">
        <v>230</v>
      </c>
      <c r="D21" s="48" t="s">
        <v>231</v>
      </c>
      <c r="E21" s="169">
        <v>22000</v>
      </c>
      <c r="F21" s="54"/>
    </row>
    <row r="22" spans="1:6" ht="25.5">
      <c r="A22" s="184">
        <v>756</v>
      </c>
      <c r="B22" s="184"/>
      <c r="C22" s="185"/>
      <c r="D22" s="80" t="s">
        <v>183</v>
      </c>
      <c r="E22" s="209">
        <f>E25+E23</f>
        <v>42700</v>
      </c>
      <c r="F22" s="54"/>
    </row>
    <row r="23" spans="1:6" ht="25.5">
      <c r="A23" s="230"/>
      <c r="B23" s="190">
        <v>75616</v>
      </c>
      <c r="C23" s="191"/>
      <c r="D23" s="48" t="s">
        <v>184</v>
      </c>
      <c r="E23" s="169">
        <f>E24</f>
        <v>28700</v>
      </c>
      <c r="F23" s="54"/>
    </row>
    <row r="24" spans="1:6" ht="12.75">
      <c r="A24" s="230"/>
      <c r="B24" s="190"/>
      <c r="C24" s="191" t="s">
        <v>186</v>
      </c>
      <c r="D24" s="48" t="s">
        <v>187</v>
      </c>
      <c r="E24" s="169">
        <f>14700+14000</f>
        <v>28700</v>
      </c>
      <c r="F24" s="54"/>
    </row>
    <row r="25" spans="1:6" ht="12.75">
      <c r="A25" s="190"/>
      <c r="B25" s="210">
        <v>75618</v>
      </c>
      <c r="C25" s="211"/>
      <c r="D25" s="48" t="s">
        <v>240</v>
      </c>
      <c r="E25" s="169">
        <f>E26</f>
        <v>14000</v>
      </c>
      <c r="F25" s="54"/>
    </row>
    <row r="26" spans="1:6" ht="12.75">
      <c r="A26" s="193"/>
      <c r="B26" s="193"/>
      <c r="C26" s="194" t="s">
        <v>232</v>
      </c>
      <c r="D26" s="212" t="s">
        <v>233</v>
      </c>
      <c r="E26" s="183">
        <v>14000</v>
      </c>
      <c r="F26" s="54"/>
    </row>
    <row r="27" spans="1:6" ht="12.75">
      <c r="A27" s="64">
        <v>754</v>
      </c>
      <c r="B27" s="64"/>
      <c r="C27" s="65"/>
      <c r="D27" s="177" t="s">
        <v>224</v>
      </c>
      <c r="E27" s="66">
        <f>E28</f>
        <v>3750</v>
      </c>
      <c r="F27" s="171"/>
    </row>
    <row r="28" spans="1:6" ht="12.75">
      <c r="A28" s="53"/>
      <c r="B28" s="53">
        <v>75495</v>
      </c>
      <c r="C28" s="68"/>
      <c r="D28" s="69" t="s">
        <v>163</v>
      </c>
      <c r="E28" s="49">
        <f>E29</f>
        <v>3750</v>
      </c>
      <c r="F28" s="54"/>
    </row>
    <row r="29" spans="1:6" ht="12.75">
      <c r="A29" s="70"/>
      <c r="B29" s="70"/>
      <c r="C29" s="71" t="s">
        <v>54</v>
      </c>
      <c r="D29" s="179" t="s">
        <v>178</v>
      </c>
      <c r="E29" s="73">
        <v>3750</v>
      </c>
      <c r="F29" s="54"/>
    </row>
    <row r="30" spans="1:6" ht="12.75">
      <c r="A30" s="64">
        <v>758</v>
      </c>
      <c r="B30" s="64"/>
      <c r="C30" s="65"/>
      <c r="D30" s="177" t="s">
        <v>171</v>
      </c>
      <c r="E30" s="66">
        <f>E31+E33</f>
        <v>130163</v>
      </c>
      <c r="F30" s="54"/>
    </row>
    <row r="31" spans="1:6" ht="12.75">
      <c r="A31" s="56"/>
      <c r="B31" s="53">
        <v>75801</v>
      </c>
      <c r="C31" s="68"/>
      <c r="D31" s="69" t="s">
        <v>172</v>
      </c>
      <c r="E31" s="169">
        <f>E32</f>
        <v>86450</v>
      </c>
      <c r="F31" s="54"/>
    </row>
    <row r="32" spans="1:6" ht="12.75">
      <c r="A32" s="56"/>
      <c r="B32" s="53"/>
      <c r="C32" s="68" t="s">
        <v>173</v>
      </c>
      <c r="D32" s="69" t="s">
        <v>174</v>
      </c>
      <c r="E32" s="169">
        <v>86450</v>
      </c>
      <c r="F32" s="54"/>
    </row>
    <row r="33" spans="1:6" ht="12.75">
      <c r="A33" s="53"/>
      <c r="B33" s="53">
        <v>75814</v>
      </c>
      <c r="C33" s="68"/>
      <c r="D33" s="69" t="s">
        <v>197</v>
      </c>
      <c r="E33" s="49">
        <f>E34</f>
        <v>43713</v>
      </c>
      <c r="F33" s="54"/>
    </row>
    <row r="34" spans="1:6" ht="12.75">
      <c r="A34" s="53"/>
      <c r="B34" s="70"/>
      <c r="C34" s="71" t="s">
        <v>198</v>
      </c>
      <c r="D34" s="72" t="s">
        <v>156</v>
      </c>
      <c r="E34" s="49">
        <f>19000+15000+1700+1700+3000+3313</f>
        <v>43713</v>
      </c>
      <c r="F34" s="54"/>
    </row>
    <row r="35" spans="1:6" ht="12.75">
      <c r="A35" s="173">
        <v>801</v>
      </c>
      <c r="B35" s="80"/>
      <c r="C35" s="81"/>
      <c r="D35" s="80" t="s">
        <v>9</v>
      </c>
      <c r="E35" s="66">
        <f>E36+E40</f>
        <v>192712.86</v>
      </c>
      <c r="F35" s="54"/>
    </row>
    <row r="36" spans="1:6" ht="12.75">
      <c r="A36" s="105"/>
      <c r="B36" s="48">
        <v>80101</v>
      </c>
      <c r="C36" s="68"/>
      <c r="D36" s="178" t="s">
        <v>21</v>
      </c>
      <c r="E36" s="49">
        <f>E37+E39+E38</f>
        <v>156400</v>
      </c>
      <c r="F36" s="54"/>
    </row>
    <row r="37" spans="1:6" ht="12.75">
      <c r="A37" s="105"/>
      <c r="B37" s="48"/>
      <c r="C37" s="60" t="s">
        <v>188</v>
      </c>
      <c r="D37" s="82" t="s">
        <v>189</v>
      </c>
      <c r="E37" s="49">
        <v>136800</v>
      </c>
      <c r="F37" s="54"/>
    </row>
    <row r="38" spans="1:6" ht="12.75">
      <c r="A38" s="105"/>
      <c r="B38" s="48"/>
      <c r="C38" s="60" t="s">
        <v>54</v>
      </c>
      <c r="D38" s="178" t="s">
        <v>178</v>
      </c>
      <c r="E38" s="49">
        <v>10500</v>
      </c>
      <c r="F38" s="54"/>
    </row>
    <row r="39" spans="1:6" ht="12.75">
      <c r="A39" s="105"/>
      <c r="B39" s="48"/>
      <c r="C39" s="68" t="s">
        <v>154</v>
      </c>
      <c r="D39" s="48" t="s">
        <v>234</v>
      </c>
      <c r="E39" s="49">
        <v>9100</v>
      </c>
      <c r="F39" s="54"/>
    </row>
    <row r="40" spans="1:6" ht="12.75">
      <c r="A40" s="105"/>
      <c r="B40" s="48">
        <v>80195</v>
      </c>
      <c r="C40" s="68"/>
      <c r="D40" s="178" t="s">
        <v>163</v>
      </c>
      <c r="E40" s="49">
        <f>E41+E42</f>
        <v>36312.86</v>
      </c>
      <c r="F40" s="54"/>
    </row>
    <row r="41" spans="1:6" ht="12.75">
      <c r="A41" s="105"/>
      <c r="B41" s="48"/>
      <c r="C41" s="68" t="s">
        <v>219</v>
      </c>
      <c r="D41" s="48" t="s">
        <v>221</v>
      </c>
      <c r="E41" s="49">
        <v>31386.95</v>
      </c>
      <c r="F41" s="54"/>
    </row>
    <row r="42" spans="1:6" ht="12.75">
      <c r="A42" s="105"/>
      <c r="B42" s="48"/>
      <c r="C42" s="68" t="s">
        <v>220</v>
      </c>
      <c r="D42" s="48" t="s">
        <v>221</v>
      </c>
      <c r="E42" s="49">
        <v>4925.91</v>
      </c>
      <c r="F42" s="53"/>
    </row>
    <row r="43" spans="1:6" ht="12.75">
      <c r="A43" s="64">
        <v>852</v>
      </c>
      <c r="B43" s="64"/>
      <c r="C43" s="65"/>
      <c r="D43" s="80" t="s">
        <v>145</v>
      </c>
      <c r="E43" s="66">
        <f>E46+E44</f>
        <v>110365.24</v>
      </c>
      <c r="F43" s="56"/>
    </row>
    <row r="44" spans="1:6" ht="12.75">
      <c r="A44" s="56"/>
      <c r="B44" s="53">
        <v>85203</v>
      </c>
      <c r="C44" s="68"/>
      <c r="D44" s="55" t="s">
        <v>159</v>
      </c>
      <c r="E44" s="49">
        <f>E45</f>
        <v>101000</v>
      </c>
      <c r="F44" s="56"/>
    </row>
    <row r="45" spans="1:6" ht="12.75">
      <c r="A45" s="56"/>
      <c r="B45" s="53"/>
      <c r="C45" s="68" t="s">
        <v>215</v>
      </c>
      <c r="D45" s="48" t="s">
        <v>257</v>
      </c>
      <c r="E45" s="49">
        <v>101000</v>
      </c>
      <c r="F45" s="56"/>
    </row>
    <row r="46" spans="1:6" ht="12.75">
      <c r="A46" s="53"/>
      <c r="B46" s="53">
        <v>85212</v>
      </c>
      <c r="C46" s="68"/>
      <c r="D46" s="48" t="s">
        <v>155</v>
      </c>
      <c r="E46" s="49">
        <f>E47+E48</f>
        <v>9365.24</v>
      </c>
      <c r="F46" s="53"/>
    </row>
    <row r="47" spans="1:6" ht="12.75">
      <c r="A47" s="53"/>
      <c r="B47" s="105"/>
      <c r="C47" s="68" t="s">
        <v>154</v>
      </c>
      <c r="D47" s="48" t="s">
        <v>167</v>
      </c>
      <c r="E47" s="49">
        <v>8491.07</v>
      </c>
      <c r="F47" s="49"/>
    </row>
    <row r="48" spans="1:6" ht="12.75">
      <c r="A48" s="70"/>
      <c r="B48" s="119"/>
      <c r="C48" s="71" t="s">
        <v>147</v>
      </c>
      <c r="D48" s="72" t="s">
        <v>156</v>
      </c>
      <c r="E48" s="73">
        <v>874.17</v>
      </c>
      <c r="F48" s="49"/>
    </row>
    <row r="49" spans="1:6" ht="12.75">
      <c r="A49" s="64">
        <v>926</v>
      </c>
      <c r="B49" s="64"/>
      <c r="C49" s="65"/>
      <c r="D49" s="177" t="s">
        <v>175</v>
      </c>
      <c r="E49" s="66">
        <f>E50+E53</f>
        <v>14580</v>
      </c>
      <c r="F49" s="53"/>
    </row>
    <row r="50" spans="1:6" ht="12.75">
      <c r="A50" s="53"/>
      <c r="B50" s="53">
        <v>92605</v>
      </c>
      <c r="C50" s="68"/>
      <c r="D50" s="69" t="s">
        <v>176</v>
      </c>
      <c r="E50" s="49">
        <f>E51+E52</f>
        <v>9580</v>
      </c>
      <c r="F50" s="53"/>
    </row>
    <row r="51" spans="1:6" ht="12.75">
      <c r="A51" s="53"/>
      <c r="B51" s="53"/>
      <c r="C51" s="68" t="s">
        <v>177</v>
      </c>
      <c r="D51" s="55" t="s">
        <v>165</v>
      </c>
      <c r="E51" s="49">
        <v>4230</v>
      </c>
      <c r="F51" s="53"/>
    </row>
    <row r="52" spans="1:6" ht="12.75">
      <c r="A52" s="53"/>
      <c r="B52" s="53"/>
      <c r="C52" s="68" t="s">
        <v>54</v>
      </c>
      <c r="D52" s="178" t="s">
        <v>178</v>
      </c>
      <c r="E52" s="49">
        <v>5350</v>
      </c>
      <c r="F52" s="53"/>
    </row>
    <row r="53" spans="1:6" ht="12.75">
      <c r="A53" s="53"/>
      <c r="B53" s="53">
        <v>92695</v>
      </c>
      <c r="C53" s="68"/>
      <c r="D53" s="178" t="s">
        <v>163</v>
      </c>
      <c r="E53" s="49">
        <v>5000</v>
      </c>
      <c r="F53" s="54"/>
    </row>
    <row r="54" spans="1:6" ht="12.75">
      <c r="A54" s="71"/>
      <c r="B54" s="93"/>
      <c r="C54" s="71" t="s">
        <v>157</v>
      </c>
      <c r="D54" s="72" t="s">
        <v>160</v>
      </c>
      <c r="E54" s="73">
        <v>5000</v>
      </c>
      <c r="F54" s="54"/>
    </row>
    <row r="55" spans="1:6" ht="12.75">
      <c r="A55" s="68"/>
      <c r="B55" s="60"/>
      <c r="C55" s="68"/>
      <c r="D55" s="69"/>
      <c r="E55" s="85">
        <f>E12+E15+E18+E22+E27+E30+E35+E43+E49</f>
        <v>634271.1</v>
      </c>
      <c r="F55" s="54"/>
    </row>
    <row r="56" spans="1:6" ht="12.75">
      <c r="A56" s="234" t="s">
        <v>55</v>
      </c>
      <c r="B56" s="234"/>
      <c r="C56" s="234"/>
      <c r="D56" s="234"/>
      <c r="E56" s="234"/>
      <c r="F56" s="54"/>
    </row>
    <row r="57" spans="1:6" ht="12.75">
      <c r="A57" s="53" t="s">
        <v>3</v>
      </c>
      <c r="B57" s="53" t="s">
        <v>15</v>
      </c>
      <c r="C57" s="68" t="s">
        <v>1</v>
      </c>
      <c r="D57" s="129" t="s">
        <v>4</v>
      </c>
      <c r="E57" s="52" t="s">
        <v>5</v>
      </c>
      <c r="F57" s="54"/>
    </row>
    <row r="58" spans="1:6" ht="12.75">
      <c r="A58" s="173">
        <v>900</v>
      </c>
      <c r="B58" s="173"/>
      <c r="C58" s="81"/>
      <c r="D58" s="80" t="s">
        <v>7</v>
      </c>
      <c r="E58" s="66">
        <f>E59</f>
        <v>3313</v>
      </c>
      <c r="F58" s="54"/>
    </row>
    <row r="59" spans="1:6" ht="12.75">
      <c r="A59" s="53"/>
      <c r="B59" s="105">
        <v>90002</v>
      </c>
      <c r="C59" s="60"/>
      <c r="D59" s="62" t="s">
        <v>62</v>
      </c>
      <c r="E59" s="49">
        <f>E60</f>
        <v>3313</v>
      </c>
      <c r="F59" s="54"/>
    </row>
    <row r="60" spans="1:6" ht="12.75">
      <c r="A60" s="71"/>
      <c r="B60" s="93"/>
      <c r="C60" s="71" t="s">
        <v>157</v>
      </c>
      <c r="D60" s="72" t="s">
        <v>160</v>
      </c>
      <c r="E60" s="73">
        <f>15750-12437</f>
        <v>3313</v>
      </c>
      <c r="F60" s="54"/>
    </row>
    <row r="61" spans="1:6" ht="12.75">
      <c r="A61" s="234" t="s">
        <v>8</v>
      </c>
      <c r="B61" s="234"/>
      <c r="C61" s="234"/>
      <c r="D61" s="234"/>
      <c r="E61" s="234"/>
      <c r="F61" s="54"/>
    </row>
    <row r="62" spans="1:6" ht="12.75">
      <c r="A62" s="53" t="s">
        <v>3</v>
      </c>
      <c r="B62" s="53" t="s">
        <v>15</v>
      </c>
      <c r="C62" s="68" t="s">
        <v>1</v>
      </c>
      <c r="D62" s="129" t="s">
        <v>4</v>
      </c>
      <c r="E62" s="52" t="s">
        <v>5</v>
      </c>
      <c r="F62" s="54"/>
    </row>
    <row r="63" spans="1:6" ht="12.75">
      <c r="A63" s="64">
        <v>600</v>
      </c>
      <c r="B63" s="64"/>
      <c r="C63" s="65"/>
      <c r="D63" s="80" t="s">
        <v>27</v>
      </c>
      <c r="E63" s="66">
        <f>E64+E66</f>
        <v>89800</v>
      </c>
      <c r="F63" s="54"/>
    </row>
    <row r="64" spans="1:6" ht="12.75">
      <c r="A64" s="53"/>
      <c r="B64" s="53">
        <v>60016</v>
      </c>
      <c r="C64" s="68"/>
      <c r="D64" s="55" t="s">
        <v>28</v>
      </c>
      <c r="E64" s="49">
        <f>E65</f>
        <v>82000</v>
      </c>
      <c r="F64" s="54"/>
    </row>
    <row r="65" spans="1:6" ht="12.75">
      <c r="A65" s="53"/>
      <c r="B65" s="53"/>
      <c r="C65" s="68" t="s">
        <v>185</v>
      </c>
      <c r="D65" s="55" t="s">
        <v>60</v>
      </c>
      <c r="E65" s="49">
        <f>12000+70000</f>
        <v>82000</v>
      </c>
      <c r="F65" s="54"/>
    </row>
    <row r="66" spans="1:6" ht="12.75">
      <c r="A66" s="53"/>
      <c r="B66" s="53"/>
      <c r="C66" s="60" t="s">
        <v>26</v>
      </c>
      <c r="D66" s="48" t="s">
        <v>146</v>
      </c>
      <c r="E66" s="49">
        <f>E67</f>
        <v>7800</v>
      </c>
      <c r="F66" s="54"/>
    </row>
    <row r="67" spans="1:6" ht="38.25">
      <c r="A67" s="53"/>
      <c r="B67" s="53"/>
      <c r="C67" s="77"/>
      <c r="D67" s="62" t="s">
        <v>259</v>
      </c>
      <c r="E67" s="49">
        <v>7800</v>
      </c>
      <c r="F67" s="54"/>
    </row>
    <row r="68" spans="1:6" ht="12.75">
      <c r="A68" s="64">
        <v>630</v>
      </c>
      <c r="B68" s="64"/>
      <c r="C68" s="65"/>
      <c r="D68" s="80" t="s">
        <v>169</v>
      </c>
      <c r="E68" s="66">
        <f>E69+E72</f>
        <v>85900</v>
      </c>
      <c r="F68" s="54"/>
    </row>
    <row r="69" spans="1:6" ht="12.75">
      <c r="A69" s="53"/>
      <c r="B69" s="76">
        <v>63001</v>
      </c>
      <c r="C69" s="77"/>
      <c r="D69" s="48" t="s">
        <v>170</v>
      </c>
      <c r="E69" s="49">
        <f>E70</f>
        <v>59000</v>
      </c>
      <c r="F69" s="53"/>
    </row>
    <row r="70" spans="1:6" ht="12.75">
      <c r="A70" s="53"/>
      <c r="B70" s="76"/>
      <c r="C70" s="77" t="s">
        <v>142</v>
      </c>
      <c r="D70" s="69" t="s">
        <v>143</v>
      </c>
      <c r="E70" s="49">
        <v>59000</v>
      </c>
      <c r="F70" s="53"/>
    </row>
    <row r="71" spans="1:6" ht="12.75">
      <c r="A71" s="53"/>
      <c r="B71" s="76">
        <v>63095</v>
      </c>
      <c r="C71" s="77"/>
      <c r="D71" s="48" t="s">
        <v>163</v>
      </c>
      <c r="E71" s="226">
        <f>E72</f>
        <v>26900</v>
      </c>
      <c r="F71" s="53"/>
    </row>
    <row r="72" spans="1:6" ht="12.75">
      <c r="A72" s="53"/>
      <c r="B72" s="76"/>
      <c r="C72" s="60" t="s">
        <v>26</v>
      </c>
      <c r="D72" s="48" t="s">
        <v>146</v>
      </c>
      <c r="E72" s="226">
        <f>E73</f>
        <v>26900</v>
      </c>
      <c r="F72" s="53"/>
    </row>
    <row r="73" spans="1:6" ht="38.25">
      <c r="A73" s="53"/>
      <c r="B73" s="96"/>
      <c r="C73" s="53"/>
      <c r="D73" s="48" t="s">
        <v>258</v>
      </c>
      <c r="E73" s="226">
        <f>18300+8600</f>
        <v>26900</v>
      </c>
      <c r="F73" s="54"/>
    </row>
    <row r="74" spans="1:6" ht="12.75">
      <c r="A74" s="64">
        <v>700</v>
      </c>
      <c r="B74" s="64"/>
      <c r="C74" s="65"/>
      <c r="D74" s="74" t="s">
        <v>152</v>
      </c>
      <c r="E74" s="66">
        <f>E75</f>
        <v>15200</v>
      </c>
      <c r="F74" s="54"/>
    </row>
    <row r="75" spans="1:6" ht="12.75">
      <c r="A75" s="53"/>
      <c r="B75" s="76">
        <v>70005</v>
      </c>
      <c r="C75" s="77"/>
      <c r="D75" s="48" t="s">
        <v>153</v>
      </c>
      <c r="E75" s="49">
        <f>E79+E77+E76</f>
        <v>15200</v>
      </c>
      <c r="F75" s="54"/>
    </row>
    <row r="76" spans="1:6" ht="12.75">
      <c r="A76" s="53"/>
      <c r="B76" s="76"/>
      <c r="C76" s="77" t="s">
        <v>185</v>
      </c>
      <c r="D76" s="55" t="s">
        <v>60</v>
      </c>
      <c r="E76" s="49">
        <v>1200</v>
      </c>
      <c r="F76" s="54"/>
    </row>
    <row r="77" spans="1:6" ht="12.75">
      <c r="A77" s="53"/>
      <c r="B77" s="76"/>
      <c r="C77" s="60" t="s">
        <v>26</v>
      </c>
      <c r="D77" s="48" t="s">
        <v>146</v>
      </c>
      <c r="E77" s="49">
        <f>E78</f>
        <v>7600</v>
      </c>
      <c r="F77" s="54"/>
    </row>
    <row r="78" spans="1:6" ht="12.75">
      <c r="A78" s="53"/>
      <c r="B78" s="76"/>
      <c r="C78" s="77"/>
      <c r="D78" s="62" t="s">
        <v>235</v>
      </c>
      <c r="E78" s="49">
        <f>12600-5000</f>
        <v>7600</v>
      </c>
      <c r="F78" s="54"/>
    </row>
    <row r="79" spans="1:6" ht="12.75">
      <c r="A79" s="53"/>
      <c r="B79" s="76"/>
      <c r="C79" s="68" t="s">
        <v>225</v>
      </c>
      <c r="D79" s="55" t="s">
        <v>51</v>
      </c>
      <c r="E79" s="49">
        <f>E80</f>
        <v>6400</v>
      </c>
      <c r="F79" s="54"/>
    </row>
    <row r="80" spans="1:6" ht="12.75">
      <c r="A80" s="53"/>
      <c r="B80" s="76"/>
      <c r="C80" s="68"/>
      <c r="D80" s="175" t="s">
        <v>241</v>
      </c>
      <c r="E80" s="49">
        <v>6400</v>
      </c>
      <c r="F80" s="54"/>
    </row>
    <row r="81" spans="1:6" ht="12.75">
      <c r="A81" s="64">
        <v>754</v>
      </c>
      <c r="B81" s="64"/>
      <c r="C81" s="65"/>
      <c r="D81" s="19" t="s">
        <v>224</v>
      </c>
      <c r="E81" s="66">
        <f>E82</f>
        <v>3750</v>
      </c>
      <c r="F81" s="54"/>
    </row>
    <row r="82" spans="1:6" ht="12.75">
      <c r="A82" s="53"/>
      <c r="B82" s="53">
        <v>75495</v>
      </c>
      <c r="C82" s="68"/>
      <c r="D82" s="69" t="s">
        <v>163</v>
      </c>
      <c r="E82" s="49">
        <f>E83</f>
        <v>3750</v>
      </c>
      <c r="F82" s="54"/>
    </row>
    <row r="83" spans="1:6" ht="12.75">
      <c r="A83" s="53"/>
      <c r="B83" s="53"/>
      <c r="C83" s="68" t="s">
        <v>225</v>
      </c>
      <c r="D83" s="69" t="s">
        <v>51</v>
      </c>
      <c r="E83" s="73">
        <v>3750</v>
      </c>
      <c r="F83" s="54"/>
    </row>
    <row r="84" spans="1:6" ht="12.75">
      <c r="A84" s="173">
        <v>801</v>
      </c>
      <c r="B84" s="80"/>
      <c r="C84" s="81"/>
      <c r="D84" s="80" t="s">
        <v>9</v>
      </c>
      <c r="E84" s="66">
        <f>E85+E88</f>
        <v>279162.86</v>
      </c>
      <c r="F84" s="54"/>
    </row>
    <row r="85" spans="1:6" ht="12.75">
      <c r="A85" s="105"/>
      <c r="B85" s="48">
        <v>80101</v>
      </c>
      <c r="C85" s="68"/>
      <c r="D85" s="178" t="s">
        <v>21</v>
      </c>
      <c r="E85" s="49">
        <f>E86+E87</f>
        <v>242850</v>
      </c>
      <c r="F85" s="54"/>
    </row>
    <row r="86" spans="1:6" ht="12.75">
      <c r="A86" s="105"/>
      <c r="B86" s="48"/>
      <c r="C86" s="60" t="s">
        <v>142</v>
      </c>
      <c r="D86" s="69" t="s">
        <v>143</v>
      </c>
      <c r="E86" s="49">
        <f>E37+E38+E39</f>
        <v>156400</v>
      </c>
      <c r="F86" s="54"/>
    </row>
    <row r="87" spans="1:6" ht="12.75">
      <c r="A87" s="105"/>
      <c r="B87" s="48"/>
      <c r="C87" s="60" t="s">
        <v>185</v>
      </c>
      <c r="D87" s="69" t="s">
        <v>60</v>
      </c>
      <c r="E87" s="49">
        <f>E32</f>
        <v>86450</v>
      </c>
      <c r="F87" s="54"/>
    </row>
    <row r="88" spans="1:6" ht="12.75">
      <c r="A88" s="105"/>
      <c r="B88" s="48">
        <v>80195</v>
      </c>
      <c r="C88" s="60"/>
      <c r="D88" s="178" t="s">
        <v>163</v>
      </c>
      <c r="E88" s="49">
        <f>SUM(E89:E100)</f>
        <v>36312.86</v>
      </c>
      <c r="F88" s="54"/>
    </row>
    <row r="89" spans="1:6" ht="12.75">
      <c r="A89" s="105"/>
      <c r="B89" s="48"/>
      <c r="C89" s="60" t="s">
        <v>201</v>
      </c>
      <c r="D89" s="178" t="s">
        <v>151</v>
      </c>
      <c r="E89" s="49">
        <v>1927.84</v>
      </c>
      <c r="F89" s="54"/>
    </row>
    <row r="90" spans="1:6" ht="12.75">
      <c r="A90" s="105"/>
      <c r="B90" s="48"/>
      <c r="C90" s="60" t="s">
        <v>204</v>
      </c>
      <c r="D90" s="178" t="s">
        <v>151</v>
      </c>
      <c r="E90" s="49">
        <v>302.59</v>
      </c>
      <c r="F90" s="54"/>
    </row>
    <row r="91" spans="1:6" ht="12.75">
      <c r="A91" s="105"/>
      <c r="B91" s="48"/>
      <c r="C91" s="60" t="s">
        <v>203</v>
      </c>
      <c r="D91" s="178" t="s">
        <v>182</v>
      </c>
      <c r="E91" s="49">
        <v>311.81</v>
      </c>
      <c r="F91" s="54"/>
    </row>
    <row r="92" spans="1:6" ht="12.75">
      <c r="A92" s="105"/>
      <c r="B92" s="48"/>
      <c r="C92" s="60" t="s">
        <v>206</v>
      </c>
      <c r="D92" s="178" t="s">
        <v>182</v>
      </c>
      <c r="E92" s="49">
        <v>48.94</v>
      </c>
      <c r="F92" s="54"/>
    </row>
    <row r="93" spans="1:6" ht="12.75">
      <c r="A93" s="105"/>
      <c r="B93" s="48"/>
      <c r="C93" s="60" t="s">
        <v>202</v>
      </c>
      <c r="D93" s="178" t="s">
        <v>193</v>
      </c>
      <c r="E93" s="49">
        <v>14640.9</v>
      </c>
      <c r="F93" s="54"/>
    </row>
    <row r="94" spans="1:6" ht="12.75">
      <c r="A94" s="105"/>
      <c r="B94" s="48"/>
      <c r="C94" s="60" t="s">
        <v>205</v>
      </c>
      <c r="D94" s="178" t="s">
        <v>193</v>
      </c>
      <c r="E94" s="49">
        <v>2297.92</v>
      </c>
      <c r="F94" s="54"/>
    </row>
    <row r="95" spans="1:6" ht="12.75">
      <c r="A95" s="105"/>
      <c r="B95" s="48"/>
      <c r="C95" s="60" t="s">
        <v>195</v>
      </c>
      <c r="D95" s="178" t="s">
        <v>143</v>
      </c>
      <c r="E95" s="49">
        <v>12281.59</v>
      </c>
      <c r="F95" s="54"/>
    </row>
    <row r="96" spans="1:6" ht="12.75">
      <c r="A96" s="105"/>
      <c r="B96" s="48"/>
      <c r="C96" s="60" t="s">
        <v>207</v>
      </c>
      <c r="D96" s="178" t="s">
        <v>143</v>
      </c>
      <c r="E96" s="49">
        <v>1927.27</v>
      </c>
      <c r="F96" s="54"/>
    </row>
    <row r="97" spans="1:6" ht="12.75">
      <c r="A97" s="105"/>
      <c r="B97" s="48"/>
      <c r="C97" s="60" t="s">
        <v>261</v>
      </c>
      <c r="D97" s="178" t="s">
        <v>263</v>
      </c>
      <c r="E97" s="49">
        <v>1758.07</v>
      </c>
      <c r="F97" s="54"/>
    </row>
    <row r="98" spans="1:6" ht="12.75">
      <c r="A98" s="105"/>
      <c r="B98" s="48"/>
      <c r="C98" s="60" t="s">
        <v>262</v>
      </c>
      <c r="D98" s="178" t="s">
        <v>263</v>
      </c>
      <c r="E98" s="49">
        <v>275.93</v>
      </c>
      <c r="F98" s="54"/>
    </row>
    <row r="99" spans="1:6" ht="12.75">
      <c r="A99" s="105"/>
      <c r="B99" s="48"/>
      <c r="C99" s="60" t="s">
        <v>196</v>
      </c>
      <c r="D99" s="69" t="s">
        <v>24</v>
      </c>
      <c r="E99" s="49">
        <v>466.74</v>
      </c>
      <c r="F99" s="54"/>
    </row>
    <row r="100" spans="1:6" ht="12.75">
      <c r="A100" s="119"/>
      <c r="B100" s="83"/>
      <c r="C100" s="93" t="s">
        <v>208</v>
      </c>
      <c r="D100" s="72" t="s">
        <v>24</v>
      </c>
      <c r="E100" s="73">
        <v>73.26</v>
      </c>
      <c r="F100" s="54"/>
    </row>
    <row r="101" spans="1:10" s="170" customFormat="1" ht="12.75">
      <c r="A101" s="64">
        <v>851</v>
      </c>
      <c r="B101" s="173"/>
      <c r="C101" s="81"/>
      <c r="D101" s="80" t="s">
        <v>190</v>
      </c>
      <c r="E101" s="85">
        <f>E102</f>
        <v>14000</v>
      </c>
      <c r="F101" s="171"/>
      <c r="G101" s="67"/>
      <c r="I101" s="67"/>
      <c r="J101" s="67"/>
    </row>
    <row r="102" spans="1:6" ht="12.75">
      <c r="A102" s="53"/>
      <c r="B102" s="105">
        <v>85154</v>
      </c>
      <c r="C102" s="60"/>
      <c r="D102" s="48" t="s">
        <v>269</v>
      </c>
      <c r="E102" s="49">
        <f>E103</f>
        <v>14000</v>
      </c>
      <c r="F102" s="54"/>
    </row>
    <row r="103" spans="1:6" ht="12.75">
      <c r="A103" s="53"/>
      <c r="B103" s="105"/>
      <c r="C103" s="60" t="s">
        <v>142</v>
      </c>
      <c r="D103" s="48" t="s">
        <v>143</v>
      </c>
      <c r="E103" s="49">
        <v>14000</v>
      </c>
      <c r="F103" s="54"/>
    </row>
    <row r="104" spans="1:6" ht="12.75">
      <c r="A104" s="64">
        <v>852</v>
      </c>
      <c r="B104" s="64"/>
      <c r="C104" s="65"/>
      <c r="D104" s="80" t="s">
        <v>145</v>
      </c>
      <c r="E104" s="66">
        <f>E110+E105</f>
        <v>110365.24</v>
      </c>
      <c r="F104" s="54"/>
    </row>
    <row r="105" spans="1:6" ht="12.75">
      <c r="A105" s="56"/>
      <c r="B105" s="53">
        <v>85203</v>
      </c>
      <c r="C105" s="68"/>
      <c r="D105" s="55" t="s">
        <v>159</v>
      </c>
      <c r="E105" s="49">
        <f>E106+E109</f>
        <v>101000</v>
      </c>
      <c r="F105" s="54"/>
    </row>
    <row r="106" spans="1:6" ht="12.75">
      <c r="A106" s="56"/>
      <c r="B106" s="53"/>
      <c r="C106" s="68" t="s">
        <v>26</v>
      </c>
      <c r="D106" s="55" t="s">
        <v>19</v>
      </c>
      <c r="E106" s="49">
        <f>E107+E108</f>
        <v>91000</v>
      </c>
      <c r="F106" s="54"/>
    </row>
    <row r="107" spans="1:6" ht="12.75">
      <c r="A107" s="56"/>
      <c r="B107" s="53"/>
      <c r="C107" s="68"/>
      <c r="D107" s="48" t="s">
        <v>267</v>
      </c>
      <c r="E107" s="49">
        <v>13500</v>
      </c>
      <c r="F107" s="54"/>
    </row>
    <row r="108" spans="1:6" ht="12.75">
      <c r="A108" s="56"/>
      <c r="B108" s="53"/>
      <c r="C108" s="68"/>
      <c r="D108" s="48" t="s">
        <v>217</v>
      </c>
      <c r="E108" s="49">
        <v>77500</v>
      </c>
      <c r="F108" s="54"/>
    </row>
    <row r="109" spans="1:6" ht="12.75">
      <c r="A109" s="56"/>
      <c r="B109" s="53"/>
      <c r="C109" s="68" t="s">
        <v>225</v>
      </c>
      <c r="D109" s="55" t="s">
        <v>266</v>
      </c>
      <c r="E109" s="49">
        <v>10000</v>
      </c>
      <c r="F109" s="54"/>
    </row>
    <row r="110" spans="1:6" ht="12.75">
      <c r="A110" s="53"/>
      <c r="B110" s="53">
        <v>85212</v>
      </c>
      <c r="C110" s="68"/>
      <c r="D110" s="48" t="s">
        <v>155</v>
      </c>
      <c r="E110" s="49">
        <f>E111+E112</f>
        <v>9365.24</v>
      </c>
      <c r="F110" s="54"/>
    </row>
    <row r="111" spans="1:6" ht="12.75">
      <c r="A111" s="53"/>
      <c r="B111" s="105"/>
      <c r="C111" s="68" t="s">
        <v>144</v>
      </c>
      <c r="D111" s="69" t="s">
        <v>150</v>
      </c>
      <c r="E111" s="49">
        <f>E47</f>
        <v>8491.07</v>
      </c>
      <c r="F111" s="54"/>
    </row>
    <row r="112" spans="1:6" ht="12.75">
      <c r="A112" s="53"/>
      <c r="B112" s="105"/>
      <c r="C112" s="60" t="s">
        <v>148</v>
      </c>
      <c r="D112" s="69" t="s">
        <v>149</v>
      </c>
      <c r="E112" s="49">
        <f>E48</f>
        <v>874.17</v>
      </c>
      <c r="F112" s="54"/>
    </row>
    <row r="113" spans="1:6" ht="12.75">
      <c r="A113" s="64">
        <v>921</v>
      </c>
      <c r="B113" s="109"/>
      <c r="C113" s="64"/>
      <c r="D113" s="110" t="s">
        <v>53</v>
      </c>
      <c r="E113" s="66">
        <f>E114</f>
        <v>3000</v>
      </c>
      <c r="F113" s="54"/>
    </row>
    <row r="114" spans="1:6" ht="12.75">
      <c r="A114" s="53"/>
      <c r="B114" s="62">
        <v>92120</v>
      </c>
      <c r="C114" s="69"/>
      <c r="D114" s="62" t="s">
        <v>200</v>
      </c>
      <c r="E114" s="49">
        <f>E115</f>
        <v>3000</v>
      </c>
      <c r="F114" s="54"/>
    </row>
    <row r="115" spans="1:6" ht="25.5">
      <c r="A115" s="70"/>
      <c r="B115" s="72"/>
      <c r="C115" s="93" t="s">
        <v>209</v>
      </c>
      <c r="D115" s="197" t="s">
        <v>210</v>
      </c>
      <c r="E115" s="73">
        <v>3000</v>
      </c>
      <c r="F115" s="54"/>
    </row>
    <row r="116" spans="1:6" ht="12.75">
      <c r="A116" s="64">
        <v>926</v>
      </c>
      <c r="B116" s="64"/>
      <c r="C116" s="65"/>
      <c r="D116" s="177" t="s">
        <v>175</v>
      </c>
      <c r="E116" s="66">
        <f>E117+E122</f>
        <v>29780</v>
      </c>
      <c r="F116" s="54"/>
    </row>
    <row r="117" spans="1:6" ht="12.75">
      <c r="A117" s="53"/>
      <c r="B117" s="53">
        <v>92605</v>
      </c>
      <c r="C117" s="68"/>
      <c r="D117" s="69" t="s">
        <v>176</v>
      </c>
      <c r="E117" s="49">
        <f>E118+E119+E120</f>
        <v>24780</v>
      </c>
      <c r="F117" s="54"/>
    </row>
    <row r="118" spans="1:6" ht="12.75">
      <c r="A118" s="53"/>
      <c r="B118" s="53"/>
      <c r="C118" s="60" t="s">
        <v>142</v>
      </c>
      <c r="D118" s="69" t="s">
        <v>143</v>
      </c>
      <c r="E118" s="49">
        <f>4230+3000</f>
        <v>7230</v>
      </c>
      <c r="F118" s="54"/>
    </row>
    <row r="119" spans="1:6" ht="12.75">
      <c r="A119" s="53"/>
      <c r="B119" s="53"/>
      <c r="C119" s="68" t="s">
        <v>23</v>
      </c>
      <c r="D119" s="69" t="s">
        <v>24</v>
      </c>
      <c r="E119" s="49">
        <v>5350</v>
      </c>
      <c r="F119" s="54"/>
    </row>
    <row r="120" spans="1:6" ht="12.75">
      <c r="A120" s="53"/>
      <c r="B120" s="53"/>
      <c r="C120" s="60" t="s">
        <v>26</v>
      </c>
      <c r="D120" s="48" t="s">
        <v>146</v>
      </c>
      <c r="E120" s="49">
        <f>E121</f>
        <v>12200</v>
      </c>
      <c r="F120" s="54"/>
    </row>
    <row r="121" spans="1:6" ht="38.25">
      <c r="A121" s="53"/>
      <c r="B121" s="53"/>
      <c r="C121" s="77"/>
      <c r="D121" s="62" t="s">
        <v>242</v>
      </c>
      <c r="E121" s="169">
        <v>12200</v>
      </c>
      <c r="F121" s="54"/>
    </row>
    <row r="122" spans="1:6" ht="12.75">
      <c r="A122" s="53"/>
      <c r="B122" s="53">
        <v>92695</v>
      </c>
      <c r="C122" s="68"/>
      <c r="D122" s="178" t="s">
        <v>163</v>
      </c>
      <c r="E122" s="49">
        <v>5000</v>
      </c>
      <c r="F122" s="54"/>
    </row>
    <row r="123" spans="1:6" ht="12.75">
      <c r="A123" s="71"/>
      <c r="B123" s="93"/>
      <c r="C123" s="93" t="s">
        <v>142</v>
      </c>
      <c r="D123" s="72" t="s">
        <v>143</v>
      </c>
      <c r="E123" s="73">
        <v>5000</v>
      </c>
      <c r="F123" s="54"/>
    </row>
    <row r="124" spans="1:6" ht="12.75">
      <c r="A124" s="53"/>
      <c r="B124" s="53"/>
      <c r="C124" s="68"/>
      <c r="D124" s="178"/>
      <c r="E124" s="85">
        <f>E63+E68+E74+E81+E84+E104+E116+E113+E101</f>
        <v>630958.1</v>
      </c>
      <c r="F124" s="172">
        <f>E55-E124-E58</f>
        <v>0</v>
      </c>
    </row>
    <row r="125" spans="1:6" ht="12.75">
      <c r="A125" s="235" t="s">
        <v>10</v>
      </c>
      <c r="B125" s="235"/>
      <c r="C125" s="235"/>
      <c r="D125" s="235"/>
      <c r="E125" s="235"/>
      <c r="F125" s="235"/>
    </row>
    <row r="126" spans="1:6" ht="12.75">
      <c r="A126" s="239" t="s">
        <v>11</v>
      </c>
      <c r="B126" s="239"/>
      <c r="C126" s="239"/>
      <c r="D126" s="239"/>
      <c r="E126" s="239"/>
      <c r="F126" s="239"/>
    </row>
    <row r="127" spans="1:6" ht="12.75">
      <c r="A127" s="245" t="s">
        <v>52</v>
      </c>
      <c r="B127" s="245"/>
      <c r="C127" s="245"/>
      <c r="D127" s="245"/>
      <c r="E127" s="95"/>
      <c r="F127" s="50"/>
    </row>
    <row r="128" spans="1:6" ht="12.75">
      <c r="A128" s="96" t="s">
        <v>3</v>
      </c>
      <c r="B128" s="96" t="s">
        <v>15</v>
      </c>
      <c r="C128" s="53" t="s">
        <v>1</v>
      </c>
      <c r="D128" s="55" t="s">
        <v>4</v>
      </c>
      <c r="E128" s="95" t="s">
        <v>12</v>
      </c>
      <c r="F128" s="97" t="s">
        <v>13</v>
      </c>
    </row>
    <row r="129" spans="1:6" ht="12.75">
      <c r="A129" s="64">
        <v>600</v>
      </c>
      <c r="B129" s="64"/>
      <c r="C129" s="65"/>
      <c r="D129" s="80" t="s">
        <v>27</v>
      </c>
      <c r="E129" s="66">
        <f>E132</f>
        <v>300000</v>
      </c>
      <c r="F129" s="66">
        <f>F130</f>
        <v>300000</v>
      </c>
    </row>
    <row r="130" spans="1:6" ht="12.75">
      <c r="A130" s="53"/>
      <c r="B130" s="53">
        <v>60016</v>
      </c>
      <c r="C130" s="68"/>
      <c r="D130" s="55" t="s">
        <v>28</v>
      </c>
      <c r="E130" s="49"/>
      <c r="F130" s="49">
        <f>F131</f>
        <v>300000</v>
      </c>
    </row>
    <row r="131" spans="1:6" ht="12.75">
      <c r="A131" s="55"/>
      <c r="B131" s="105"/>
      <c r="C131" s="68" t="s">
        <v>218</v>
      </c>
      <c r="D131" s="48" t="s">
        <v>216</v>
      </c>
      <c r="E131" s="49"/>
      <c r="F131" s="49">
        <v>300000</v>
      </c>
    </row>
    <row r="132" spans="1:6" ht="12.75">
      <c r="A132" s="55"/>
      <c r="B132" s="96">
        <v>60078</v>
      </c>
      <c r="C132" s="53"/>
      <c r="D132" s="62" t="s">
        <v>250</v>
      </c>
      <c r="E132" s="49">
        <f>E133</f>
        <v>300000</v>
      </c>
      <c r="F132" s="49"/>
    </row>
    <row r="133" spans="1:6" ht="12.75">
      <c r="A133" s="91"/>
      <c r="B133" s="119"/>
      <c r="C133" s="68" t="s">
        <v>218</v>
      </c>
      <c r="D133" s="48" t="s">
        <v>216</v>
      </c>
      <c r="E133" s="73">
        <v>300000</v>
      </c>
      <c r="F133" s="73"/>
    </row>
    <row r="134" spans="1:6" ht="12.75">
      <c r="A134" s="64">
        <v>852</v>
      </c>
      <c r="B134" s="64"/>
      <c r="C134" s="65"/>
      <c r="D134" s="80" t="s">
        <v>145</v>
      </c>
      <c r="E134" s="66">
        <f>E135+E137</f>
        <v>13000</v>
      </c>
      <c r="F134" s="66">
        <f>F135+F137</f>
        <v>13000</v>
      </c>
    </row>
    <row r="135" spans="1:6" ht="12.75">
      <c r="A135" s="56"/>
      <c r="B135" s="53">
        <v>85203</v>
      </c>
      <c r="C135" s="68"/>
      <c r="D135" s="55" t="s">
        <v>159</v>
      </c>
      <c r="E135" s="49">
        <f>E136</f>
        <v>0</v>
      </c>
      <c r="F135" s="49">
        <f>F136</f>
        <v>13000</v>
      </c>
    </row>
    <row r="136" spans="1:6" ht="12.75">
      <c r="A136" s="56"/>
      <c r="B136" s="53"/>
      <c r="C136" s="68" t="s">
        <v>157</v>
      </c>
      <c r="D136" s="69" t="s">
        <v>160</v>
      </c>
      <c r="E136" s="169"/>
      <c r="F136" s="162">
        <v>13000</v>
      </c>
    </row>
    <row r="137" spans="1:6" ht="12.75">
      <c r="A137" s="55"/>
      <c r="B137" s="55">
        <v>85295</v>
      </c>
      <c r="C137" s="55"/>
      <c r="D137" s="55" t="s">
        <v>252</v>
      </c>
      <c r="E137" s="162">
        <f>E138</f>
        <v>13000</v>
      </c>
      <c r="F137" s="162"/>
    </row>
    <row r="138" spans="1:6" ht="15" customHeight="1">
      <c r="A138" s="91"/>
      <c r="B138" s="91"/>
      <c r="C138" s="70">
        <v>2020</v>
      </c>
      <c r="D138" s="83" t="s">
        <v>253</v>
      </c>
      <c r="E138" s="227">
        <v>13000</v>
      </c>
      <c r="F138" s="227"/>
    </row>
    <row r="139" spans="1:6" ht="12.75">
      <c r="A139" s="245" t="s">
        <v>17</v>
      </c>
      <c r="B139" s="245"/>
      <c r="C139" s="245"/>
      <c r="D139" s="245"/>
      <c r="E139" s="95"/>
      <c r="F139" s="50"/>
    </row>
    <row r="140" spans="1:6" ht="12.75">
      <c r="A140" s="96" t="s">
        <v>3</v>
      </c>
      <c r="B140" s="96" t="s">
        <v>15</v>
      </c>
      <c r="C140" s="53" t="s">
        <v>1</v>
      </c>
      <c r="D140" s="55" t="s">
        <v>4</v>
      </c>
      <c r="E140" s="95" t="s">
        <v>12</v>
      </c>
      <c r="F140" s="97" t="s">
        <v>13</v>
      </c>
    </row>
    <row r="141" spans="1:6" ht="12.75">
      <c r="A141" s="64">
        <v>600</v>
      </c>
      <c r="B141" s="64"/>
      <c r="C141" s="65"/>
      <c r="D141" s="80" t="s">
        <v>27</v>
      </c>
      <c r="E141" s="66">
        <f>E142+E147</f>
        <v>870000</v>
      </c>
      <c r="F141" s="66">
        <f>F142</f>
        <v>870000</v>
      </c>
    </row>
    <row r="142" spans="1:6" ht="12.75">
      <c r="A142" s="53"/>
      <c r="B142" s="53">
        <v>60016</v>
      </c>
      <c r="C142" s="68"/>
      <c r="D142" s="55" t="s">
        <v>28</v>
      </c>
      <c r="E142" s="49">
        <f>E144</f>
        <v>495000</v>
      </c>
      <c r="F142" s="49">
        <f>F143+F144</f>
        <v>870000</v>
      </c>
    </row>
    <row r="143" spans="1:6" ht="12.75">
      <c r="A143" s="53"/>
      <c r="B143" s="53"/>
      <c r="C143" s="68" t="s">
        <v>185</v>
      </c>
      <c r="D143" s="55" t="s">
        <v>60</v>
      </c>
      <c r="E143" s="49"/>
      <c r="F143" s="49">
        <v>375000</v>
      </c>
    </row>
    <row r="144" spans="1:6" ht="12.75">
      <c r="A144" s="53"/>
      <c r="B144" s="53"/>
      <c r="C144" s="60" t="s">
        <v>26</v>
      </c>
      <c r="D144" s="48" t="s">
        <v>146</v>
      </c>
      <c r="E144" s="49">
        <f>E145+E146</f>
        <v>495000</v>
      </c>
      <c r="F144" s="49">
        <f>F145+F146</f>
        <v>495000</v>
      </c>
    </row>
    <row r="145" spans="1:6" ht="25.5">
      <c r="A145" s="96"/>
      <c r="B145" s="96"/>
      <c r="C145" s="53"/>
      <c r="D145" s="48" t="s">
        <v>227</v>
      </c>
      <c r="E145" s="122"/>
      <c r="F145" s="49">
        <v>495000</v>
      </c>
    </row>
    <row r="146" spans="1:6" ht="38.25">
      <c r="A146" s="96"/>
      <c r="B146" s="96"/>
      <c r="C146" s="53"/>
      <c r="D146" s="62" t="s">
        <v>259</v>
      </c>
      <c r="E146" s="122">
        <v>495000</v>
      </c>
      <c r="F146" s="97"/>
    </row>
    <row r="147" spans="1:6" ht="12.75">
      <c r="A147" s="96"/>
      <c r="B147" s="96">
        <v>60078</v>
      </c>
      <c r="C147" s="53"/>
      <c r="D147" s="62" t="s">
        <v>250</v>
      </c>
      <c r="E147" s="122">
        <f>E148+E149</f>
        <v>375000</v>
      </c>
      <c r="F147" s="97"/>
    </row>
    <row r="148" spans="1:6" ht="12.75">
      <c r="A148" s="96"/>
      <c r="B148" s="96"/>
      <c r="C148" s="68" t="s">
        <v>185</v>
      </c>
      <c r="D148" s="55" t="s">
        <v>60</v>
      </c>
      <c r="E148" s="122">
        <v>300000</v>
      </c>
      <c r="F148" s="97"/>
    </row>
    <row r="149" spans="1:6" ht="27" customHeight="1">
      <c r="A149" s="108"/>
      <c r="B149" s="108"/>
      <c r="C149" s="93" t="s">
        <v>185</v>
      </c>
      <c r="D149" s="83" t="s">
        <v>226</v>
      </c>
      <c r="E149" s="228">
        <v>75000</v>
      </c>
      <c r="F149" s="229"/>
    </row>
    <row r="150" spans="1:6" ht="12.75">
      <c r="A150" s="173">
        <v>801</v>
      </c>
      <c r="B150" s="80"/>
      <c r="C150" s="81"/>
      <c r="D150" s="80" t="s">
        <v>9</v>
      </c>
      <c r="E150" s="209">
        <f>E151+E157</f>
        <v>389819</v>
      </c>
      <c r="F150" s="209">
        <f>F151+F157</f>
        <v>438219</v>
      </c>
    </row>
    <row r="151" spans="1:6" ht="12.75">
      <c r="A151" s="105"/>
      <c r="B151" s="48">
        <v>80101</v>
      </c>
      <c r="C151" s="68"/>
      <c r="D151" s="178" t="s">
        <v>21</v>
      </c>
      <c r="E151" s="49">
        <f>E153+E154+E155+E152</f>
        <v>389819</v>
      </c>
      <c r="F151" s="49">
        <f>F153+F154+F155+F152</f>
        <v>48400</v>
      </c>
    </row>
    <row r="152" spans="1:6" ht="12.75">
      <c r="A152" s="105"/>
      <c r="B152" s="48"/>
      <c r="C152" s="68" t="s">
        <v>135</v>
      </c>
      <c r="D152" s="178" t="s">
        <v>41</v>
      </c>
      <c r="E152" s="49"/>
      <c r="F152" s="49">
        <f>E167</f>
        <v>48400</v>
      </c>
    </row>
    <row r="153" spans="1:6" ht="12.75">
      <c r="A153" s="105"/>
      <c r="B153" s="48"/>
      <c r="C153" s="60" t="s">
        <v>26</v>
      </c>
      <c r="D153" s="48" t="s">
        <v>146</v>
      </c>
      <c r="E153" s="49">
        <v>10000</v>
      </c>
      <c r="F153" s="49"/>
    </row>
    <row r="154" spans="1:6" ht="12.75">
      <c r="A154" s="68"/>
      <c r="B154" s="53"/>
      <c r="C154" s="60" t="s">
        <v>236</v>
      </c>
      <c r="D154" s="48" t="s">
        <v>146</v>
      </c>
      <c r="E154" s="49">
        <f>322846.15+25223.5</f>
        <v>348069.65</v>
      </c>
      <c r="F154" s="49"/>
    </row>
    <row r="155" spans="1:6" ht="12.75">
      <c r="A155" s="68"/>
      <c r="B155" s="53"/>
      <c r="C155" s="60" t="s">
        <v>237</v>
      </c>
      <c r="D155" s="48" t="s">
        <v>146</v>
      </c>
      <c r="E155" s="49">
        <f>56972.85-25223.5</f>
        <v>31749.35</v>
      </c>
      <c r="F155" s="49"/>
    </row>
    <row r="156" spans="1:6" ht="25.5">
      <c r="A156" s="68"/>
      <c r="B156" s="53"/>
      <c r="C156" s="60"/>
      <c r="D156" s="48" t="s">
        <v>179</v>
      </c>
      <c r="E156" s="49">
        <f>379819+10000</f>
        <v>389819</v>
      </c>
      <c r="F156" s="49"/>
    </row>
    <row r="157" spans="1:6" ht="12.75">
      <c r="A157" s="191"/>
      <c r="B157" s="48">
        <v>80104</v>
      </c>
      <c r="C157" s="60"/>
      <c r="D157" s="6" t="s">
        <v>180</v>
      </c>
      <c r="E157" s="169">
        <f>E158</f>
        <v>0</v>
      </c>
      <c r="F157" s="169">
        <f>F158</f>
        <v>389819</v>
      </c>
    </row>
    <row r="158" spans="1:6" ht="12.75">
      <c r="A158" s="186"/>
      <c r="B158" s="48"/>
      <c r="C158" s="60" t="s">
        <v>26</v>
      </c>
      <c r="D158" s="6" t="s">
        <v>166</v>
      </c>
      <c r="E158" s="187"/>
      <c r="F158" s="169">
        <f>F159</f>
        <v>389819</v>
      </c>
    </row>
    <row r="159" spans="1:6" ht="40.5" customHeight="1">
      <c r="A159" s="188"/>
      <c r="B159" s="83"/>
      <c r="C159" s="71"/>
      <c r="D159" s="130" t="s">
        <v>264</v>
      </c>
      <c r="E159" s="213"/>
      <c r="F159" s="183">
        <v>389819</v>
      </c>
    </row>
    <row r="160" spans="1:6" ht="12.75">
      <c r="A160" s="64">
        <v>852</v>
      </c>
      <c r="B160" s="64"/>
      <c r="C160" s="65"/>
      <c r="D160" s="80" t="s">
        <v>145</v>
      </c>
      <c r="E160" s="66">
        <f>E161+E163</f>
        <v>13000</v>
      </c>
      <c r="F160" s="66">
        <f>F161+F163</f>
        <v>13000</v>
      </c>
    </row>
    <row r="161" spans="1:6" ht="12.75">
      <c r="A161" s="56"/>
      <c r="B161" s="53">
        <v>85203</v>
      </c>
      <c r="C161" s="68"/>
      <c r="D161" s="55" t="s">
        <v>159</v>
      </c>
      <c r="E161" s="49">
        <f>E162</f>
        <v>0</v>
      </c>
      <c r="F161" s="49">
        <f>F162</f>
        <v>13000</v>
      </c>
    </row>
    <row r="162" spans="1:6" ht="12.75">
      <c r="A162" s="56"/>
      <c r="B162" s="53"/>
      <c r="C162" s="68" t="s">
        <v>142</v>
      </c>
      <c r="D162" s="69" t="s">
        <v>143</v>
      </c>
      <c r="E162" s="169"/>
      <c r="F162" s="162">
        <v>13000</v>
      </c>
    </row>
    <row r="163" spans="1:6" ht="12.75">
      <c r="A163" s="55"/>
      <c r="B163" s="55">
        <v>85295</v>
      </c>
      <c r="C163" s="55"/>
      <c r="D163" s="55" t="s">
        <v>138</v>
      </c>
      <c r="E163" s="162">
        <f>E164</f>
        <v>13000</v>
      </c>
      <c r="F163" s="162"/>
    </row>
    <row r="164" spans="1:6" ht="12.75">
      <c r="A164" s="91"/>
      <c r="B164" s="91"/>
      <c r="C164" s="68" t="s">
        <v>142</v>
      </c>
      <c r="D164" s="69" t="s">
        <v>143</v>
      </c>
      <c r="E164" s="227">
        <v>13000</v>
      </c>
      <c r="F164" s="227"/>
    </row>
    <row r="165" spans="1:6" ht="12.75">
      <c r="A165" s="173">
        <v>854</v>
      </c>
      <c r="B165" s="173"/>
      <c r="C165" s="81"/>
      <c r="D165" s="80" t="s">
        <v>35</v>
      </c>
      <c r="E165" s="66">
        <f>E166</f>
        <v>48400</v>
      </c>
      <c r="F165" s="66">
        <f>F166</f>
        <v>0</v>
      </c>
    </row>
    <row r="166" spans="1:6" ht="12.75">
      <c r="A166" s="53"/>
      <c r="B166" s="105">
        <v>85401</v>
      </c>
      <c r="C166" s="68"/>
      <c r="D166" s="48" t="s">
        <v>181</v>
      </c>
      <c r="E166" s="49">
        <f>E167</f>
        <v>48400</v>
      </c>
      <c r="F166" s="49">
        <f>F167</f>
        <v>0</v>
      </c>
    </row>
    <row r="167" spans="1:6" ht="12.75">
      <c r="A167" s="70"/>
      <c r="B167" s="119"/>
      <c r="C167" s="71" t="s">
        <v>135</v>
      </c>
      <c r="D167" s="83" t="s">
        <v>41</v>
      </c>
      <c r="E167" s="73">
        <f>11400+25000+6000+6000</f>
        <v>48400</v>
      </c>
      <c r="F167" s="181"/>
    </row>
    <row r="168" spans="1:6" ht="12.75">
      <c r="A168" s="53"/>
      <c r="B168" s="53"/>
      <c r="C168" s="53"/>
      <c r="D168" s="53"/>
      <c r="E168" s="192">
        <f>E141+E150+E165+E160</f>
        <v>1321219</v>
      </c>
      <c r="F168" s="192">
        <f>F141+F150+F165+F160</f>
        <v>1321219</v>
      </c>
    </row>
    <row r="169" spans="1:6" ht="12.75">
      <c r="A169" s="235" t="s">
        <v>14</v>
      </c>
      <c r="B169" s="235"/>
      <c r="C169" s="235"/>
      <c r="D169" s="235"/>
      <c r="E169" s="235"/>
      <c r="F169" s="235"/>
    </row>
    <row r="170" spans="1:6" ht="25.5" customHeight="1">
      <c r="A170" s="231" t="s">
        <v>238</v>
      </c>
      <c r="B170" s="231"/>
      <c r="C170" s="231"/>
      <c r="D170" s="231"/>
      <c r="E170" s="231"/>
      <c r="F170" s="231"/>
    </row>
    <row r="171" spans="1:6" ht="12.75">
      <c r="A171" s="196"/>
      <c r="B171" s="196" t="s">
        <v>3</v>
      </c>
      <c r="C171" s="196" t="s">
        <v>211</v>
      </c>
      <c r="D171" s="196"/>
      <c r="E171" s="189" t="s">
        <v>5</v>
      </c>
      <c r="F171" s="196"/>
    </row>
    <row r="172" spans="1:6" ht="12.75">
      <c r="A172" s="198"/>
      <c r="B172" s="195">
        <v>921</v>
      </c>
      <c r="C172" s="199"/>
      <c r="D172" s="80" t="s">
        <v>53</v>
      </c>
      <c r="E172" s="200">
        <f>E173</f>
        <v>3000</v>
      </c>
      <c r="F172" s="50"/>
    </row>
    <row r="173" spans="1:6" ht="12.75">
      <c r="A173" s="198"/>
      <c r="B173" s="201"/>
      <c r="C173" s="202" t="s">
        <v>212</v>
      </c>
      <c r="D173" s="48" t="s">
        <v>200</v>
      </c>
      <c r="E173" s="203">
        <f>E175</f>
        <v>3000</v>
      </c>
      <c r="F173" s="50"/>
    </row>
    <row r="174" spans="1:6" ht="25.5">
      <c r="A174" s="198"/>
      <c r="B174" s="180"/>
      <c r="C174" s="61"/>
      <c r="D174" s="62" t="s">
        <v>213</v>
      </c>
      <c r="E174" s="203"/>
      <c r="F174" s="50"/>
    </row>
    <row r="175" spans="1:5" ht="12.75">
      <c r="A175" s="51"/>
      <c r="B175" s="204"/>
      <c r="C175" s="174"/>
      <c r="D175" s="98" t="s">
        <v>256</v>
      </c>
      <c r="E175" s="205">
        <f>E176</f>
        <v>3000</v>
      </c>
    </row>
    <row r="176" spans="1:5" ht="12.75">
      <c r="A176" s="51"/>
      <c r="B176" s="206"/>
      <c r="C176" s="207"/>
      <c r="D176" s="130" t="s">
        <v>239</v>
      </c>
      <c r="E176" s="208">
        <v>3000</v>
      </c>
    </row>
    <row r="177" spans="1:6" ht="12.75">
      <c r="A177" s="235" t="s">
        <v>16</v>
      </c>
      <c r="B177" s="235"/>
      <c r="C177" s="235"/>
      <c r="D177" s="235"/>
      <c r="E177" s="235"/>
      <c r="F177" s="235"/>
    </row>
    <row r="178" spans="1:6" ht="17.25" customHeight="1">
      <c r="A178" s="236" t="s">
        <v>254</v>
      </c>
      <c r="B178" s="236"/>
      <c r="C178" s="236"/>
      <c r="D178" s="236"/>
      <c r="E178" s="236"/>
      <c r="F178" s="236"/>
    </row>
    <row r="179" spans="1:6" ht="12.75">
      <c r="A179" s="236" t="s">
        <v>243</v>
      </c>
      <c r="B179" s="236"/>
      <c r="C179" s="236"/>
      <c r="D179" s="236"/>
      <c r="E179" s="236"/>
      <c r="F179" s="236"/>
    </row>
    <row r="180" spans="1:6" ht="27" customHeight="1">
      <c r="A180" s="236" t="s">
        <v>260</v>
      </c>
      <c r="B180" s="236"/>
      <c r="C180" s="236"/>
      <c r="D180" s="236"/>
      <c r="E180" s="236"/>
      <c r="F180" s="236"/>
    </row>
    <row r="181" spans="1:6" ht="12" customHeight="1">
      <c r="A181" s="53"/>
      <c r="B181" s="53"/>
      <c r="C181" s="53"/>
      <c r="D181" s="53"/>
      <c r="E181" s="53"/>
      <c r="F181" s="53"/>
    </row>
    <row r="182" spans="1:6" ht="12.75">
      <c r="A182" s="235" t="s">
        <v>18</v>
      </c>
      <c r="B182" s="235"/>
      <c r="C182" s="235"/>
      <c r="D182" s="235"/>
      <c r="E182" s="235"/>
      <c r="F182" s="235"/>
    </row>
    <row r="183" spans="1:6" ht="27" customHeight="1">
      <c r="A183" s="246" t="s">
        <v>247</v>
      </c>
      <c r="B183" s="246"/>
      <c r="C183" s="246"/>
      <c r="D183" s="246"/>
      <c r="E183" s="246"/>
      <c r="F183" s="246"/>
    </row>
    <row r="184" spans="1:6" ht="12.75">
      <c r="A184" s="232" t="s">
        <v>248</v>
      </c>
      <c r="B184" s="232"/>
      <c r="C184" s="232"/>
      <c r="D184" s="232"/>
      <c r="E184" s="232"/>
      <c r="F184" s="232"/>
    </row>
    <row r="185" spans="1:6" ht="12.75">
      <c r="A185" s="232" t="s">
        <v>249</v>
      </c>
      <c r="B185" s="232"/>
      <c r="C185" s="232"/>
      <c r="D185" s="232"/>
      <c r="E185" s="232"/>
      <c r="F185" s="232"/>
    </row>
    <row r="186" spans="1:6" ht="12.75">
      <c r="A186" s="214"/>
      <c r="B186" s="214"/>
      <c r="C186" s="214"/>
      <c r="D186" s="215"/>
      <c r="E186" s="216"/>
      <c r="F186" s="217"/>
    </row>
    <row r="187" spans="1:6" ht="12.75">
      <c r="A187" s="176"/>
      <c r="B187" s="182"/>
      <c r="C187" s="219" t="s">
        <v>38</v>
      </c>
      <c r="D187" s="220" t="s">
        <v>52</v>
      </c>
      <c r="E187" s="221"/>
      <c r="F187" s="222" t="s">
        <v>164</v>
      </c>
    </row>
    <row r="188" spans="1:6" ht="12.75" customHeight="1">
      <c r="A188" s="105"/>
      <c r="B188" s="48"/>
      <c r="C188" s="223" t="s">
        <v>90</v>
      </c>
      <c r="D188" s="224" t="s">
        <v>255</v>
      </c>
      <c r="E188" s="224" t="s">
        <v>244</v>
      </c>
      <c r="F188" s="144">
        <v>11000</v>
      </c>
    </row>
    <row r="189" spans="1:6" ht="12.75">
      <c r="A189" s="105"/>
      <c r="B189" s="48"/>
      <c r="C189" s="223" t="s">
        <v>91</v>
      </c>
      <c r="D189" s="224" t="s">
        <v>245</v>
      </c>
      <c r="E189" s="224" t="s">
        <v>244</v>
      </c>
      <c r="F189" s="144">
        <v>12000</v>
      </c>
    </row>
    <row r="190" spans="1:6" ht="12.75">
      <c r="A190" s="235"/>
      <c r="B190" s="235"/>
      <c r="C190" s="235"/>
      <c r="D190" s="235"/>
      <c r="E190" s="235"/>
      <c r="F190" s="235"/>
    </row>
    <row r="191" spans="1:6" ht="12.75">
      <c r="A191" s="51"/>
      <c r="B191" s="51"/>
      <c r="C191" s="219" t="s">
        <v>38</v>
      </c>
      <c r="D191" s="220" t="s">
        <v>17</v>
      </c>
      <c r="E191" s="221"/>
      <c r="F191" s="222" t="s">
        <v>164</v>
      </c>
    </row>
    <row r="192" spans="1:6" ht="12.75">
      <c r="A192" s="51"/>
      <c r="B192" s="51"/>
      <c r="C192" s="218" t="s">
        <v>90</v>
      </c>
      <c r="D192" s="224" t="s">
        <v>255</v>
      </c>
      <c r="E192" s="35" t="s">
        <v>246</v>
      </c>
      <c r="F192" s="144">
        <v>11000</v>
      </c>
    </row>
    <row r="193" spans="1:6" ht="12.75">
      <c r="A193" s="51"/>
      <c r="B193" s="51"/>
      <c r="C193" s="225" t="s">
        <v>91</v>
      </c>
      <c r="D193" s="224" t="s">
        <v>245</v>
      </c>
      <c r="E193" s="35" t="s">
        <v>246</v>
      </c>
      <c r="F193" s="144">
        <v>12000</v>
      </c>
    </row>
    <row r="194" spans="1:6" ht="12.75">
      <c r="A194" s="51"/>
      <c r="B194" s="51"/>
      <c r="C194" s="51"/>
      <c r="D194" s="51"/>
      <c r="E194" s="51"/>
      <c r="F194" s="51"/>
    </row>
    <row r="195" spans="1:6" ht="12.75">
      <c r="A195" s="235" t="s">
        <v>25</v>
      </c>
      <c r="B195" s="235"/>
      <c r="C195" s="235"/>
      <c r="D195" s="235"/>
      <c r="E195" s="235"/>
      <c r="F195" s="235"/>
    </row>
    <row r="196" spans="1:6" ht="12.75">
      <c r="A196" s="233" t="s">
        <v>214</v>
      </c>
      <c r="B196" s="233"/>
      <c r="C196" s="233"/>
      <c r="D196" s="233"/>
      <c r="E196" s="233"/>
      <c r="F196" s="233"/>
    </row>
    <row r="197" spans="1:6" ht="12.75">
      <c r="A197" s="173">
        <v>900</v>
      </c>
      <c r="B197" s="173"/>
      <c r="C197" s="81"/>
      <c r="D197" s="80" t="s">
        <v>7</v>
      </c>
      <c r="E197" s="66">
        <f>E198</f>
        <v>150000</v>
      </c>
      <c r="F197" s="55"/>
    </row>
    <row r="198" spans="1:6" ht="12.75">
      <c r="A198" s="53"/>
      <c r="B198" s="105">
        <v>90001</v>
      </c>
      <c r="C198" s="60"/>
      <c r="D198" s="48" t="s">
        <v>29</v>
      </c>
      <c r="E198" s="49">
        <f>E199</f>
        <v>150000</v>
      </c>
      <c r="F198" s="55"/>
    </row>
    <row r="199" spans="1:6" ht="12.75">
      <c r="A199" s="53"/>
      <c r="B199" s="105"/>
      <c r="C199" s="60" t="s">
        <v>26</v>
      </c>
      <c r="D199" s="48" t="s">
        <v>146</v>
      </c>
      <c r="E199" s="49">
        <f>E200</f>
        <v>150000</v>
      </c>
      <c r="F199" s="55"/>
    </row>
    <row r="200" spans="1:6" ht="25.5">
      <c r="A200" s="70"/>
      <c r="B200" s="119"/>
      <c r="C200" s="93"/>
      <c r="D200" s="130" t="s">
        <v>194</v>
      </c>
      <c r="E200" s="73">
        <v>150000</v>
      </c>
      <c r="F200" s="55"/>
    </row>
    <row r="201" spans="1:6" ht="12.75">
      <c r="A201" s="233" t="s">
        <v>222</v>
      </c>
      <c r="B201" s="233"/>
      <c r="C201" s="233"/>
      <c r="D201" s="233"/>
      <c r="E201" s="49"/>
      <c r="F201" s="55"/>
    </row>
    <row r="202" spans="1:6" ht="12.75">
      <c r="A202" s="173">
        <v>900</v>
      </c>
      <c r="B202" s="173"/>
      <c r="C202" s="81"/>
      <c r="D202" s="80" t="s">
        <v>7</v>
      </c>
      <c r="E202" s="66">
        <f>E203</f>
        <v>150000</v>
      </c>
      <c r="F202" s="55"/>
    </row>
    <row r="203" spans="1:6" ht="12.75">
      <c r="A203" s="53"/>
      <c r="B203" s="105">
        <v>90001</v>
      </c>
      <c r="C203" s="60"/>
      <c r="D203" s="48" t="s">
        <v>29</v>
      </c>
      <c r="E203" s="49">
        <f>E204</f>
        <v>150000</v>
      </c>
      <c r="F203" s="55"/>
    </row>
    <row r="204" spans="1:6" ht="12.75">
      <c r="A204" s="53"/>
      <c r="B204" s="105"/>
      <c r="C204" s="60" t="s">
        <v>26</v>
      </c>
      <c r="D204" s="48" t="s">
        <v>146</v>
      </c>
      <c r="E204" s="49">
        <f>E205</f>
        <v>150000</v>
      </c>
      <c r="F204" s="55"/>
    </row>
    <row r="205" spans="1:6" ht="25.5">
      <c r="A205" s="70"/>
      <c r="B205" s="119"/>
      <c r="C205" s="93"/>
      <c r="D205" s="130" t="s">
        <v>223</v>
      </c>
      <c r="E205" s="73">
        <f>E200</f>
        <v>150000</v>
      </c>
      <c r="F205" s="55"/>
    </row>
    <row r="206" spans="1:6" ht="12.75">
      <c r="A206" s="53"/>
      <c r="B206" s="53"/>
      <c r="C206" s="53"/>
      <c r="D206" s="53"/>
      <c r="E206" s="53"/>
      <c r="F206" s="53"/>
    </row>
    <row r="207" spans="1:6" ht="12.75">
      <c r="A207" s="235" t="s">
        <v>43</v>
      </c>
      <c r="B207" s="235"/>
      <c r="C207" s="235"/>
      <c r="D207" s="235"/>
      <c r="E207" s="235"/>
      <c r="F207" s="235"/>
    </row>
    <row r="208" spans="1:6" ht="12.75">
      <c r="A208" s="243" t="s">
        <v>20</v>
      </c>
      <c r="B208" s="243"/>
      <c r="C208" s="243"/>
      <c r="D208" s="243"/>
      <c r="E208" s="243"/>
      <c r="F208" s="243"/>
    </row>
    <row r="209" spans="1:6" ht="12.75">
      <c r="A209" s="244" t="s">
        <v>251</v>
      </c>
      <c r="B209" s="244"/>
      <c r="C209" s="244"/>
      <c r="D209" s="244"/>
      <c r="E209" s="244"/>
      <c r="F209" s="244"/>
    </row>
    <row r="210" spans="1:6" ht="12.75">
      <c r="A210" s="242" t="s">
        <v>22</v>
      </c>
      <c r="B210" s="242"/>
      <c r="C210" s="242"/>
      <c r="D210" s="242"/>
      <c r="E210" s="242"/>
      <c r="F210" s="242"/>
    </row>
  </sheetData>
  <mergeCells count="32">
    <mergeCell ref="A210:F210"/>
    <mergeCell ref="A195:F195"/>
    <mergeCell ref="A208:F208"/>
    <mergeCell ref="A196:F196"/>
    <mergeCell ref="A201:D201"/>
    <mergeCell ref="A207:F207"/>
    <mergeCell ref="A183:F183"/>
    <mergeCell ref="A184:F184"/>
    <mergeCell ref="A56:E56"/>
    <mergeCell ref="A209:F209"/>
    <mergeCell ref="A178:F178"/>
    <mergeCell ref="A179:F179"/>
    <mergeCell ref="A185:F185"/>
    <mergeCell ref="A190:F190"/>
    <mergeCell ref="A125:F125"/>
    <mergeCell ref="A126:F126"/>
    <mergeCell ref="A180:F180"/>
    <mergeCell ref="A182:F182"/>
    <mergeCell ref="A61:E61"/>
    <mergeCell ref="A170:F170"/>
    <mergeCell ref="A139:D139"/>
    <mergeCell ref="A177:F177"/>
    <mergeCell ref="A169:F169"/>
    <mergeCell ref="A127:D127"/>
    <mergeCell ref="A1:F1"/>
    <mergeCell ref="A2:F2"/>
    <mergeCell ref="A3:F3"/>
    <mergeCell ref="A4:F4"/>
    <mergeCell ref="A6:F6"/>
    <mergeCell ref="A8:F8"/>
    <mergeCell ref="A9:E9"/>
    <mergeCell ref="A10:E10"/>
  </mergeCells>
  <printOptions/>
  <pageMargins left="0.7874015748031497" right="0.32" top="0.36" bottom="0.46" header="0.15748031496062992" footer="0.1968503937007874"/>
  <pageSetup horizontalDpi="300" verticalDpi="300" orientation="portrait" paperSize="9" r:id="rId1"/>
  <headerFooter alignWithMargins="0">
    <oddFooter>&amp;CStrona &amp;P</oddFooter>
  </headerFooter>
  <rowBreaks count="2" manualBreakCount="2">
    <brk id="55" max="5" man="1"/>
    <brk id="112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82"/>
  <sheetViews>
    <sheetView zoomScale="110" zoomScaleNormal="110" workbookViewId="0" topLeftCell="A1">
      <selection activeCell="E8" sqref="E8"/>
    </sheetView>
  </sheetViews>
  <sheetFormatPr defaultColWidth="9.00390625" defaultRowHeight="12.75"/>
  <cols>
    <col min="1" max="1" width="3.875" style="51" customWidth="1"/>
    <col min="2" max="2" width="5.75390625" style="51" customWidth="1"/>
    <col min="3" max="3" width="5.375" style="54" customWidth="1"/>
    <col min="4" max="4" width="50.375" style="51" customWidth="1"/>
    <col min="5" max="6" width="12.00390625" style="52" customWidth="1"/>
    <col min="7" max="7" width="9.125" style="9" customWidth="1"/>
    <col min="8" max="8" width="12.75390625" style="9" bestFit="1" customWidth="1"/>
    <col min="9" max="16384" width="9.125" style="9" customWidth="1"/>
  </cols>
  <sheetData>
    <row r="1" spans="1:6" ht="12.75">
      <c r="A1" s="240" t="s">
        <v>75</v>
      </c>
      <c r="B1" s="240"/>
      <c r="C1" s="240"/>
      <c r="D1" s="240"/>
      <c r="E1" s="240"/>
      <c r="F1" s="240"/>
    </row>
    <row r="2" spans="1:6" ht="12.75">
      <c r="A2" s="240" t="s">
        <v>0</v>
      </c>
      <c r="B2" s="240"/>
      <c r="C2" s="240"/>
      <c r="D2" s="240"/>
      <c r="E2" s="240"/>
      <c r="F2" s="240"/>
    </row>
    <row r="3" spans="1:6" ht="12.75">
      <c r="A3" s="240" t="s">
        <v>76</v>
      </c>
      <c r="B3" s="240"/>
      <c r="C3" s="240"/>
      <c r="D3" s="240"/>
      <c r="E3" s="240"/>
      <c r="F3" s="240"/>
    </row>
    <row r="4" spans="1:6" ht="12.75">
      <c r="A4" s="56"/>
      <c r="B4" s="47"/>
      <c r="C4" s="57"/>
      <c r="D4" s="46"/>
      <c r="E4" s="3"/>
      <c r="F4" s="58"/>
    </row>
    <row r="5" spans="1:6" ht="12.75">
      <c r="A5" s="241" t="s">
        <v>33</v>
      </c>
      <c r="B5" s="241"/>
      <c r="C5" s="241"/>
      <c r="D5" s="241"/>
      <c r="E5" s="241"/>
      <c r="F5" s="241"/>
    </row>
    <row r="6" spans="1:6" ht="12.75">
      <c r="A6" s="59"/>
      <c r="B6" s="48"/>
      <c r="C6" s="60"/>
      <c r="D6" s="62"/>
      <c r="E6" s="7"/>
      <c r="F6" s="63"/>
    </row>
    <row r="7" spans="1:6" ht="39.75" customHeight="1">
      <c r="A7" s="237" t="s">
        <v>141</v>
      </c>
      <c r="B7" s="237"/>
      <c r="C7" s="237"/>
      <c r="D7" s="237"/>
      <c r="E7" s="237"/>
      <c r="F7" s="237"/>
    </row>
    <row r="8" spans="1:6" ht="12.75">
      <c r="A8" s="59"/>
      <c r="B8" s="59"/>
      <c r="C8" s="105"/>
      <c r="D8" s="59"/>
      <c r="E8" s="59"/>
      <c r="F8" s="59"/>
    </row>
    <row r="9" spans="1:6" ht="12.75">
      <c r="A9" s="238" t="s">
        <v>2</v>
      </c>
      <c r="B9" s="238"/>
      <c r="C9" s="238"/>
      <c r="D9" s="238"/>
      <c r="E9" s="238"/>
      <c r="F9" s="238"/>
    </row>
    <row r="10" spans="1:5" ht="12.75">
      <c r="A10" s="239" t="s">
        <v>77</v>
      </c>
      <c r="B10" s="239"/>
      <c r="C10" s="239"/>
      <c r="D10" s="239"/>
      <c r="E10" s="239"/>
    </row>
    <row r="11" spans="1:5" ht="12.75">
      <c r="A11" s="234" t="s">
        <v>6</v>
      </c>
      <c r="B11" s="234"/>
      <c r="C11" s="234"/>
      <c r="D11" s="234"/>
      <c r="E11" s="234"/>
    </row>
    <row r="12" spans="1:6" s="117" customFormat="1" ht="13.5">
      <c r="A12" s="112" t="s">
        <v>30</v>
      </c>
      <c r="B12" s="112" t="s">
        <v>31</v>
      </c>
      <c r="C12" s="115" t="s">
        <v>32</v>
      </c>
      <c r="D12" s="113" t="s">
        <v>4</v>
      </c>
      <c r="E12" s="52" t="s">
        <v>5</v>
      </c>
      <c r="F12" s="116"/>
    </row>
    <row r="13" spans="1:6" s="44" customFormat="1" ht="12.75">
      <c r="A13" s="64">
        <v>900</v>
      </c>
      <c r="B13" s="64"/>
      <c r="C13" s="65"/>
      <c r="D13" s="19" t="s">
        <v>7</v>
      </c>
      <c r="E13" s="66">
        <f>E14</f>
        <v>6100</v>
      </c>
      <c r="F13" s="67"/>
    </row>
    <row r="14" spans="1:5" ht="12.75">
      <c r="A14" s="53"/>
      <c r="B14" s="53">
        <v>90095</v>
      </c>
      <c r="C14" s="68"/>
      <c r="D14" s="69" t="s">
        <v>138</v>
      </c>
      <c r="E14" s="49">
        <f>E15</f>
        <v>6100</v>
      </c>
    </row>
    <row r="15" spans="1:6" ht="12.75">
      <c r="A15" s="70"/>
      <c r="B15" s="70"/>
      <c r="C15" s="17"/>
      <c r="D15" s="18" t="s">
        <v>139</v>
      </c>
      <c r="E15" s="73">
        <v>6100</v>
      </c>
      <c r="F15" s="52" t="s">
        <v>137</v>
      </c>
    </row>
    <row r="16" spans="1:5" ht="12.75">
      <c r="A16" s="11">
        <v>921</v>
      </c>
      <c r="B16" s="11"/>
      <c r="C16" s="12"/>
      <c r="D16" s="80" t="s">
        <v>53</v>
      </c>
      <c r="E16" s="89">
        <f>E17</f>
        <v>63729.3</v>
      </c>
    </row>
    <row r="17" spans="1:5" ht="12.75">
      <c r="A17" s="13"/>
      <c r="B17" s="13">
        <v>92109</v>
      </c>
      <c r="C17" s="14"/>
      <c r="D17" s="48" t="s">
        <v>66</v>
      </c>
      <c r="E17" s="90">
        <f>E18</f>
        <v>63729.3</v>
      </c>
    </row>
    <row r="18" spans="1:8" ht="12.75">
      <c r="A18" s="83"/>
      <c r="B18" s="83"/>
      <c r="C18" s="17" t="s">
        <v>34</v>
      </c>
      <c r="D18" s="18" t="s">
        <v>36</v>
      </c>
      <c r="E18" s="136">
        <v>63729.3</v>
      </c>
      <c r="H18" s="45"/>
    </row>
    <row r="19" spans="1:8" ht="12.75">
      <c r="A19" s="48"/>
      <c r="B19" s="48"/>
      <c r="C19" s="14"/>
      <c r="D19" s="15"/>
      <c r="E19" s="27"/>
      <c r="H19" s="45"/>
    </row>
    <row r="20" spans="1:8" ht="12.75">
      <c r="A20" s="234" t="s">
        <v>8</v>
      </c>
      <c r="B20" s="234"/>
      <c r="C20" s="234"/>
      <c r="D20" s="234"/>
      <c r="E20" s="234"/>
      <c r="H20" s="45"/>
    </row>
    <row r="21" spans="1:8" ht="13.5">
      <c r="A21" s="112" t="s">
        <v>30</v>
      </c>
      <c r="B21" s="112" t="s">
        <v>31</v>
      </c>
      <c r="C21" s="115" t="s">
        <v>32</v>
      </c>
      <c r="D21" s="113" t="s">
        <v>4</v>
      </c>
      <c r="E21" s="52" t="s">
        <v>5</v>
      </c>
      <c r="H21" s="45"/>
    </row>
    <row r="22" spans="1:8" ht="12.75">
      <c r="A22" s="80">
        <v>801</v>
      </c>
      <c r="B22" s="80"/>
      <c r="C22" s="81"/>
      <c r="D22" s="80" t="s">
        <v>9</v>
      </c>
      <c r="E22" s="66">
        <f>E23</f>
        <v>13400</v>
      </c>
      <c r="H22" s="45"/>
    </row>
    <row r="23" spans="1:8" ht="12.75">
      <c r="A23" s="48"/>
      <c r="B23" s="48">
        <v>80101</v>
      </c>
      <c r="C23" s="114"/>
      <c r="D23" s="82" t="s">
        <v>21</v>
      </c>
      <c r="E23" s="49">
        <f>E25</f>
        <v>13400</v>
      </c>
      <c r="H23" s="45"/>
    </row>
    <row r="24" spans="1:8" ht="12.75">
      <c r="A24" s="48"/>
      <c r="B24" s="48"/>
      <c r="C24" s="60" t="s">
        <v>135</v>
      </c>
      <c r="D24" s="82" t="s">
        <v>41</v>
      </c>
      <c r="E24" s="49"/>
      <c r="H24" s="45"/>
    </row>
    <row r="25" spans="1:8" ht="13.5">
      <c r="A25" s="132"/>
      <c r="B25" s="132"/>
      <c r="C25" s="70">
        <v>4270</v>
      </c>
      <c r="D25" s="91" t="s">
        <v>60</v>
      </c>
      <c r="E25" s="73">
        <v>13400</v>
      </c>
      <c r="H25" s="45"/>
    </row>
    <row r="26" spans="1:8" s="44" customFormat="1" ht="12.75">
      <c r="A26" s="64">
        <v>854</v>
      </c>
      <c r="B26" s="64"/>
      <c r="C26" s="64"/>
      <c r="D26" s="84" t="s">
        <v>35</v>
      </c>
      <c r="E26" s="66">
        <f>E27</f>
        <v>0</v>
      </c>
      <c r="F26" s="67"/>
      <c r="H26" s="120"/>
    </row>
    <row r="27" spans="1:8" ht="12.75">
      <c r="A27" s="53"/>
      <c r="B27" s="53">
        <v>85401</v>
      </c>
      <c r="C27" s="53"/>
      <c r="D27" s="55"/>
      <c r="E27" s="49">
        <f>E28</f>
        <v>0</v>
      </c>
      <c r="H27" s="45"/>
    </row>
    <row r="28" spans="1:8" ht="12.75">
      <c r="A28" s="70"/>
      <c r="B28" s="70"/>
      <c r="C28" s="93" t="s">
        <v>135</v>
      </c>
      <c r="D28" s="161" t="s">
        <v>41</v>
      </c>
      <c r="E28" s="73"/>
      <c r="H28" s="45"/>
    </row>
    <row r="29" spans="1:8" ht="12.75">
      <c r="A29" s="64">
        <v>900</v>
      </c>
      <c r="B29" s="64"/>
      <c r="C29" s="65"/>
      <c r="D29" s="19" t="s">
        <v>7</v>
      </c>
      <c r="E29" s="66">
        <f>E30</f>
        <v>6100</v>
      </c>
      <c r="H29" s="45"/>
    </row>
    <row r="30" spans="1:8" ht="12.75">
      <c r="A30" s="53"/>
      <c r="B30" s="53">
        <v>90095</v>
      </c>
      <c r="C30" s="68"/>
      <c r="D30" s="69" t="s">
        <v>138</v>
      </c>
      <c r="E30" s="49">
        <f>E31</f>
        <v>6100</v>
      </c>
      <c r="H30" s="45"/>
    </row>
    <row r="31" spans="1:8" ht="12.75">
      <c r="A31" s="70"/>
      <c r="B31" s="70"/>
      <c r="C31" s="71" t="s">
        <v>23</v>
      </c>
      <c r="D31" s="72" t="s">
        <v>24</v>
      </c>
      <c r="E31" s="73">
        <v>6100</v>
      </c>
      <c r="H31" s="45"/>
    </row>
    <row r="32" spans="1:8" ht="12.75">
      <c r="A32" s="11">
        <v>921</v>
      </c>
      <c r="B32" s="11"/>
      <c r="C32" s="12"/>
      <c r="D32" s="80" t="s">
        <v>53</v>
      </c>
      <c r="E32" s="89">
        <f>E33</f>
        <v>0</v>
      </c>
      <c r="H32" s="45"/>
    </row>
    <row r="33" spans="1:8" ht="12.75">
      <c r="A33" s="13"/>
      <c r="B33" s="13">
        <v>92109</v>
      </c>
      <c r="C33" s="14"/>
      <c r="D33" s="48" t="s">
        <v>66</v>
      </c>
      <c r="E33" s="90">
        <f>E34</f>
        <v>0</v>
      </c>
      <c r="H33" s="45"/>
    </row>
    <row r="34" spans="1:8" ht="12.75">
      <c r="A34" s="83"/>
      <c r="B34" s="83"/>
      <c r="C34" s="119">
        <v>2480</v>
      </c>
      <c r="D34" s="83" t="s">
        <v>64</v>
      </c>
      <c r="E34" s="106"/>
      <c r="H34" s="45"/>
    </row>
    <row r="35" spans="1:5" ht="12.75">
      <c r="A35" s="13"/>
      <c r="B35" s="13"/>
      <c r="C35" s="14"/>
      <c r="D35" s="15"/>
      <c r="E35" s="49"/>
    </row>
    <row r="36" spans="1:5" ht="12.75">
      <c r="A36" s="234" t="s">
        <v>55</v>
      </c>
      <c r="B36" s="234"/>
      <c r="C36" s="234"/>
      <c r="D36" s="234"/>
      <c r="E36" s="234"/>
    </row>
    <row r="37" spans="1:5" ht="13.5">
      <c r="A37" s="112" t="s">
        <v>30</v>
      </c>
      <c r="B37" s="112" t="s">
        <v>31</v>
      </c>
      <c r="C37" s="115" t="s">
        <v>32</v>
      </c>
      <c r="D37" s="113" t="s">
        <v>4</v>
      </c>
      <c r="E37" s="52" t="s">
        <v>5</v>
      </c>
    </row>
    <row r="38" spans="1:5" ht="12.75">
      <c r="A38" s="80">
        <v>801</v>
      </c>
      <c r="B38" s="80"/>
      <c r="C38" s="81"/>
      <c r="D38" s="80" t="s">
        <v>9</v>
      </c>
      <c r="E38" s="104">
        <f>E39</f>
        <v>935232</v>
      </c>
    </row>
    <row r="39" spans="1:5" ht="12.75">
      <c r="A39" s="48"/>
      <c r="B39" s="48">
        <v>80101</v>
      </c>
      <c r="C39" s="60"/>
      <c r="D39" s="82" t="s">
        <v>21</v>
      </c>
      <c r="E39" s="49">
        <f>E40</f>
        <v>935232</v>
      </c>
    </row>
    <row r="40" spans="1:5" ht="13.5">
      <c r="A40" s="132"/>
      <c r="B40" s="132"/>
      <c r="C40" s="71" t="s">
        <v>54</v>
      </c>
      <c r="D40" s="133" t="s">
        <v>73</v>
      </c>
      <c r="E40" s="134">
        <f>935232</f>
        <v>935232</v>
      </c>
    </row>
    <row r="41" spans="1:5" ht="12.75">
      <c r="A41" s="11">
        <v>921</v>
      </c>
      <c r="B41" s="11"/>
      <c r="C41" s="12"/>
      <c r="D41" s="80" t="s">
        <v>53</v>
      </c>
      <c r="E41" s="66">
        <f>E42</f>
        <v>80213</v>
      </c>
    </row>
    <row r="42" spans="1:6" ht="12.75">
      <c r="A42" s="13"/>
      <c r="B42" s="13">
        <v>92109</v>
      </c>
      <c r="C42" s="14"/>
      <c r="D42" s="48" t="s">
        <v>66</v>
      </c>
      <c r="E42" s="49">
        <f>E43</f>
        <v>80213</v>
      </c>
      <c r="F42" s="75"/>
    </row>
    <row r="43" spans="1:6" ht="12.75">
      <c r="A43" s="16"/>
      <c r="B43" s="16"/>
      <c r="C43" s="17" t="s">
        <v>34</v>
      </c>
      <c r="D43" s="18" t="s">
        <v>36</v>
      </c>
      <c r="E43" s="73">
        <v>80213</v>
      </c>
      <c r="F43" s="75"/>
    </row>
    <row r="44" spans="1:7" ht="12.75">
      <c r="A44" s="1"/>
      <c r="B44" s="1"/>
      <c r="C44" s="2"/>
      <c r="D44" s="41"/>
      <c r="E44" s="103"/>
      <c r="F44" s="111"/>
      <c r="G44" s="15"/>
    </row>
    <row r="45" spans="1:7" ht="12.75">
      <c r="A45" s="234" t="s">
        <v>78</v>
      </c>
      <c r="B45" s="234"/>
      <c r="C45" s="234"/>
      <c r="D45" s="234"/>
      <c r="E45" s="234"/>
      <c r="F45" s="111"/>
      <c r="G45" s="15"/>
    </row>
    <row r="46" spans="1:7" ht="13.5">
      <c r="A46" s="112" t="s">
        <v>30</v>
      </c>
      <c r="B46" s="112" t="s">
        <v>31</v>
      </c>
      <c r="C46" s="115" t="s">
        <v>32</v>
      </c>
      <c r="D46" s="113" t="s">
        <v>4</v>
      </c>
      <c r="E46" s="52" t="s">
        <v>5</v>
      </c>
      <c r="F46" s="111"/>
      <c r="G46" s="15"/>
    </row>
    <row r="47" spans="1:7" ht="12.75">
      <c r="A47" s="80">
        <v>801</v>
      </c>
      <c r="B47" s="80"/>
      <c r="C47" s="81"/>
      <c r="D47" s="80" t="s">
        <v>9</v>
      </c>
      <c r="E47" s="104">
        <f>E48</f>
        <v>935232</v>
      </c>
      <c r="F47" s="111"/>
      <c r="G47" s="15"/>
    </row>
    <row r="48" spans="1:7" ht="12.75">
      <c r="A48" s="48"/>
      <c r="B48" s="48">
        <v>80101</v>
      </c>
      <c r="C48" s="60"/>
      <c r="D48" s="82" t="s">
        <v>21</v>
      </c>
      <c r="E48" s="49">
        <f>E49</f>
        <v>935232</v>
      </c>
      <c r="F48" s="111"/>
      <c r="G48" s="15"/>
    </row>
    <row r="49" spans="1:7" ht="13.5">
      <c r="A49" s="131"/>
      <c r="B49" s="131"/>
      <c r="C49" s="68" t="s">
        <v>26</v>
      </c>
      <c r="D49" s="4" t="s">
        <v>19</v>
      </c>
      <c r="E49" s="49">
        <f>E50+E51+E52</f>
        <v>935232</v>
      </c>
      <c r="F49" s="111"/>
      <c r="G49" s="15"/>
    </row>
    <row r="50" spans="1:7" ht="13.5">
      <c r="A50" s="131"/>
      <c r="B50" s="131"/>
      <c r="C50" s="68"/>
      <c r="D50" s="125" t="s">
        <v>70</v>
      </c>
      <c r="E50" s="124">
        <v>568255</v>
      </c>
      <c r="F50" s="111"/>
      <c r="G50" s="15"/>
    </row>
    <row r="51" spans="1:7" ht="13.5">
      <c r="A51" s="131"/>
      <c r="B51" s="131"/>
      <c r="C51" s="68"/>
      <c r="D51" s="125" t="s">
        <v>71</v>
      </c>
      <c r="E51" s="124">
        <v>318177</v>
      </c>
      <c r="F51" s="111"/>
      <c r="G51" s="15"/>
    </row>
    <row r="52" spans="1:7" ht="13.5">
      <c r="A52" s="132"/>
      <c r="B52" s="132"/>
      <c r="C52" s="71"/>
      <c r="D52" s="135" t="s">
        <v>72</v>
      </c>
      <c r="E52" s="134">
        <v>48800</v>
      </c>
      <c r="F52" s="111"/>
      <c r="G52" s="15"/>
    </row>
    <row r="53" spans="1:7" ht="12.75">
      <c r="A53" s="11">
        <v>921</v>
      </c>
      <c r="B53" s="11"/>
      <c r="C53" s="12"/>
      <c r="D53" s="80" t="s">
        <v>53</v>
      </c>
      <c r="E53" s="66">
        <f>E54</f>
        <v>80213</v>
      </c>
      <c r="F53" s="111"/>
      <c r="G53" s="15"/>
    </row>
    <row r="54" spans="1:7" ht="12.75">
      <c r="A54" s="13"/>
      <c r="B54" s="13">
        <v>92109</v>
      </c>
      <c r="C54" s="14"/>
      <c r="D54" s="48" t="s">
        <v>66</v>
      </c>
      <c r="E54" s="49">
        <f>E56</f>
        <v>80213</v>
      </c>
      <c r="F54" s="111"/>
      <c r="G54" s="15"/>
    </row>
    <row r="55" spans="1:7" ht="12.75">
      <c r="A55" s="13"/>
      <c r="B55" s="13"/>
      <c r="C55" s="96">
        <v>6058</v>
      </c>
      <c r="D55" s="69" t="s">
        <v>19</v>
      </c>
      <c r="E55" s="49">
        <f>E56</f>
        <v>80213</v>
      </c>
      <c r="F55" s="111"/>
      <c r="G55" s="15"/>
    </row>
    <row r="56" spans="1:7" ht="12.75">
      <c r="A56" s="16"/>
      <c r="B56" s="16"/>
      <c r="C56" s="17"/>
      <c r="D56" s="18" t="s">
        <v>79</v>
      </c>
      <c r="E56" s="73">
        <v>80213</v>
      </c>
      <c r="F56" s="111"/>
      <c r="G56" s="15"/>
    </row>
    <row r="57" spans="1:7" ht="12.75">
      <c r="A57" s="53"/>
      <c r="B57" s="53"/>
      <c r="C57" s="68"/>
      <c r="D57" s="69"/>
      <c r="E57" s="49"/>
      <c r="F57" s="43"/>
      <c r="G57" s="15"/>
    </row>
    <row r="58" spans="1:7" ht="12.75">
      <c r="A58" s="235" t="s">
        <v>10</v>
      </c>
      <c r="B58" s="235"/>
      <c r="C58" s="235"/>
      <c r="D58" s="235"/>
      <c r="E58" s="235"/>
      <c r="F58" s="235"/>
      <c r="G58" s="15"/>
    </row>
    <row r="59" spans="1:7" ht="12.75">
      <c r="A59" s="239" t="s">
        <v>11</v>
      </c>
      <c r="B59" s="239"/>
      <c r="C59" s="239"/>
      <c r="D59" s="239"/>
      <c r="E59" s="239"/>
      <c r="F59" s="239"/>
      <c r="G59" s="15"/>
    </row>
    <row r="60" spans="1:7" ht="12.75">
      <c r="A60" s="129"/>
      <c r="B60" s="129"/>
      <c r="C60" s="129"/>
      <c r="D60" s="129"/>
      <c r="E60" s="129"/>
      <c r="F60" s="129"/>
      <c r="G60" s="15"/>
    </row>
    <row r="61" spans="1:7" ht="12.75">
      <c r="A61" s="233" t="s">
        <v>52</v>
      </c>
      <c r="B61" s="233"/>
      <c r="C61" s="233"/>
      <c r="D61" s="233"/>
      <c r="E61" s="95"/>
      <c r="F61" s="50"/>
      <c r="G61" s="15"/>
    </row>
    <row r="62" spans="1:7" ht="12.75">
      <c r="A62" s="96" t="s">
        <v>3</v>
      </c>
      <c r="B62" s="96" t="s">
        <v>15</v>
      </c>
      <c r="C62" s="96" t="s">
        <v>1</v>
      </c>
      <c r="D62" s="55" t="s">
        <v>4</v>
      </c>
      <c r="E62" s="95" t="s">
        <v>12</v>
      </c>
      <c r="F62" s="97" t="s">
        <v>13</v>
      </c>
      <c r="G62" s="15"/>
    </row>
    <row r="63" spans="1:7" ht="12.75">
      <c r="A63" s="86">
        <v>921</v>
      </c>
      <c r="B63" s="80"/>
      <c r="C63" s="87"/>
      <c r="D63" s="80" t="s">
        <v>53</v>
      </c>
      <c r="E63" s="66">
        <f>E64</f>
        <v>8810.9</v>
      </c>
      <c r="F63" s="66">
        <f>F64</f>
        <v>8810.9</v>
      </c>
      <c r="G63" s="15"/>
    </row>
    <row r="64" spans="1:7" ht="12.75">
      <c r="A64" s="62"/>
      <c r="B64" s="48">
        <v>92109</v>
      </c>
      <c r="C64" s="88"/>
      <c r="D64" s="48" t="s">
        <v>66</v>
      </c>
      <c r="E64" s="49">
        <f>E65+E66</f>
        <v>8810.9</v>
      </c>
      <c r="F64" s="49">
        <f>F65+F66</f>
        <v>8810.9</v>
      </c>
      <c r="G64" s="15"/>
    </row>
    <row r="65" spans="1:7" ht="12.75">
      <c r="A65" s="62"/>
      <c r="B65" s="48"/>
      <c r="C65" s="68" t="s">
        <v>59</v>
      </c>
      <c r="D65" s="15" t="s">
        <v>42</v>
      </c>
      <c r="E65" s="49"/>
      <c r="F65" s="162">
        <v>8810.9</v>
      </c>
      <c r="G65" s="15"/>
    </row>
    <row r="66" spans="1:7" ht="12.75">
      <c r="A66" s="130"/>
      <c r="B66" s="83"/>
      <c r="C66" s="71" t="s">
        <v>140</v>
      </c>
      <c r="D66" s="18" t="s">
        <v>42</v>
      </c>
      <c r="E66" s="73">
        <v>8810.9</v>
      </c>
      <c r="F66" s="91"/>
      <c r="G66" s="15"/>
    </row>
    <row r="67" spans="1:7" ht="12.75">
      <c r="A67" s="62"/>
      <c r="B67" s="48"/>
      <c r="C67" s="68"/>
      <c r="D67" s="15"/>
      <c r="E67" s="49"/>
      <c r="F67" s="129"/>
      <c r="G67" s="15"/>
    </row>
    <row r="68" spans="1:7" ht="12.75">
      <c r="A68" s="233" t="s">
        <v>17</v>
      </c>
      <c r="B68" s="233"/>
      <c r="C68" s="233"/>
      <c r="D68" s="233"/>
      <c r="E68" s="95"/>
      <c r="F68" s="50"/>
      <c r="G68" s="15"/>
    </row>
    <row r="69" spans="1:7" ht="12.75">
      <c r="A69" s="96" t="s">
        <v>3</v>
      </c>
      <c r="B69" s="96" t="s">
        <v>15</v>
      </c>
      <c r="C69" s="96" t="s">
        <v>1</v>
      </c>
      <c r="D69" s="55" t="s">
        <v>4</v>
      </c>
      <c r="E69" s="95" t="s">
        <v>12</v>
      </c>
      <c r="F69" s="97" t="s">
        <v>13</v>
      </c>
      <c r="G69" s="15"/>
    </row>
    <row r="70" spans="1:7" ht="12.75">
      <c r="A70" s="109">
        <v>600</v>
      </c>
      <c r="B70" s="109"/>
      <c r="C70" s="109"/>
      <c r="D70" s="110" t="s">
        <v>27</v>
      </c>
      <c r="E70" s="121">
        <f>E71</f>
        <v>37000</v>
      </c>
      <c r="F70" s="121">
        <f>F71</f>
        <v>37000</v>
      </c>
      <c r="G70" s="15"/>
    </row>
    <row r="71" spans="1:7" ht="12.75">
      <c r="A71" s="96"/>
      <c r="B71" s="96">
        <v>60016</v>
      </c>
      <c r="C71" s="96"/>
      <c r="D71" s="55" t="s">
        <v>28</v>
      </c>
      <c r="E71" s="122">
        <f>E72</f>
        <v>37000</v>
      </c>
      <c r="F71" s="49">
        <f>F73+F75</f>
        <v>37000</v>
      </c>
      <c r="G71" s="15"/>
    </row>
    <row r="72" spans="1:7" ht="12.75">
      <c r="A72" s="96"/>
      <c r="B72" s="96"/>
      <c r="C72" s="96">
        <v>4270</v>
      </c>
      <c r="D72" s="55" t="s">
        <v>60</v>
      </c>
      <c r="E72" s="122">
        <f>F74+F76</f>
        <v>37000</v>
      </c>
      <c r="F72" s="49"/>
      <c r="G72" s="15"/>
    </row>
    <row r="73" spans="1:7" ht="12.75">
      <c r="A73" s="96"/>
      <c r="B73" s="96"/>
      <c r="C73" s="96">
        <v>6059</v>
      </c>
      <c r="D73" s="69" t="s">
        <v>19</v>
      </c>
      <c r="E73" s="122"/>
      <c r="F73" s="49">
        <f>F74</f>
        <v>20800</v>
      </c>
      <c r="G73" s="15"/>
    </row>
    <row r="74" spans="1:7" ht="12.75">
      <c r="A74" s="96"/>
      <c r="B74" s="96"/>
      <c r="C74" s="96"/>
      <c r="D74" s="4" t="s">
        <v>81</v>
      </c>
      <c r="E74" s="122"/>
      <c r="F74" s="49">
        <v>20800</v>
      </c>
      <c r="G74" s="15"/>
    </row>
    <row r="75" spans="1:7" ht="12.75">
      <c r="A75" s="96"/>
      <c r="B75" s="96"/>
      <c r="C75" s="96">
        <v>6059</v>
      </c>
      <c r="D75" s="69" t="s">
        <v>19</v>
      </c>
      <c r="E75" s="122"/>
      <c r="F75" s="49">
        <f>F76</f>
        <v>16200</v>
      </c>
      <c r="G75" s="15"/>
    </row>
    <row r="76" spans="1:7" ht="12.75">
      <c r="A76" s="108"/>
      <c r="B76" s="108"/>
      <c r="C76" s="108"/>
      <c r="D76" s="39" t="s">
        <v>82</v>
      </c>
      <c r="E76" s="123"/>
      <c r="F76" s="73">
        <v>16200</v>
      </c>
      <c r="G76" s="15"/>
    </row>
    <row r="77" spans="1:7" s="44" customFormat="1" ht="12.75">
      <c r="A77" s="46">
        <v>710</v>
      </c>
      <c r="B77" s="46"/>
      <c r="C77" s="46"/>
      <c r="D77" s="126" t="s">
        <v>56</v>
      </c>
      <c r="E77" s="137">
        <f>E78</f>
        <v>5200</v>
      </c>
      <c r="F77" s="85">
        <f>F78+F84</f>
        <v>136000</v>
      </c>
      <c r="G77" s="41"/>
    </row>
    <row r="78" spans="1:7" ht="12.75">
      <c r="A78" s="96"/>
      <c r="B78" s="96">
        <v>71004</v>
      </c>
      <c r="C78" s="96"/>
      <c r="D78" s="98" t="s">
        <v>83</v>
      </c>
      <c r="E78" s="122">
        <f>E79</f>
        <v>5200</v>
      </c>
      <c r="F78" s="49">
        <f>F80</f>
        <v>100000</v>
      </c>
      <c r="G78" s="15"/>
    </row>
    <row r="79" spans="1:7" ht="12.75">
      <c r="A79" s="96"/>
      <c r="B79" s="96"/>
      <c r="C79" s="96">
        <v>4300</v>
      </c>
      <c r="D79" s="98" t="s">
        <v>24</v>
      </c>
      <c r="E79" s="122">
        <v>5200</v>
      </c>
      <c r="F79" s="49"/>
      <c r="G79" s="15"/>
    </row>
    <row r="80" spans="1:7" ht="12.75">
      <c r="A80" s="96"/>
      <c r="B80" s="96"/>
      <c r="C80" s="96">
        <v>6050</v>
      </c>
      <c r="D80" s="69" t="s">
        <v>19</v>
      </c>
      <c r="E80" s="122"/>
      <c r="F80" s="49">
        <f>F81+F82+F83</f>
        <v>100000</v>
      </c>
      <c r="G80" s="15"/>
    </row>
    <row r="81" spans="1:7" ht="12.75">
      <c r="A81" s="96"/>
      <c r="B81" s="96"/>
      <c r="C81" s="96"/>
      <c r="D81" s="98" t="s">
        <v>84</v>
      </c>
      <c r="E81" s="122"/>
      <c r="F81" s="49">
        <v>41000</v>
      </c>
      <c r="G81" s="15"/>
    </row>
    <row r="82" spans="1:7" ht="12.75">
      <c r="A82" s="46"/>
      <c r="B82" s="46"/>
      <c r="C82" s="46"/>
      <c r="D82" s="55" t="s">
        <v>85</v>
      </c>
      <c r="E82" s="137"/>
      <c r="F82" s="49">
        <v>49000</v>
      </c>
      <c r="G82" s="15"/>
    </row>
    <row r="83" spans="1:8" ht="12.75">
      <c r="A83" s="96"/>
      <c r="B83" s="96"/>
      <c r="C83" s="96"/>
      <c r="D83" s="55" t="s">
        <v>86</v>
      </c>
      <c r="E83" s="122"/>
      <c r="F83" s="49">
        <v>10000</v>
      </c>
      <c r="G83" s="15"/>
      <c r="H83" s="45"/>
    </row>
    <row r="84" spans="1:8" ht="12.75">
      <c r="A84" s="96"/>
      <c r="B84" s="96">
        <v>71035</v>
      </c>
      <c r="C84" s="96"/>
      <c r="D84" s="55" t="s">
        <v>87</v>
      </c>
      <c r="E84" s="122"/>
      <c r="F84" s="49">
        <f>F85</f>
        <v>36000</v>
      </c>
      <c r="G84" s="15"/>
      <c r="H84" s="45"/>
    </row>
    <row r="85" spans="1:8" ht="12.75">
      <c r="A85" s="96"/>
      <c r="B85" s="96"/>
      <c r="C85" s="96">
        <v>6050</v>
      </c>
      <c r="D85" s="69" t="s">
        <v>19</v>
      </c>
      <c r="E85" s="122"/>
      <c r="F85" s="49">
        <f>F86+F87</f>
        <v>36000</v>
      </c>
      <c r="G85" s="15"/>
      <c r="H85" s="45"/>
    </row>
    <row r="86" spans="1:8" ht="12.75">
      <c r="A86" s="96"/>
      <c r="B86" s="96"/>
      <c r="C86" s="96"/>
      <c r="D86" s="55" t="s">
        <v>88</v>
      </c>
      <c r="E86" s="122"/>
      <c r="F86" s="49">
        <f>20000-14000</f>
        <v>6000</v>
      </c>
      <c r="G86" s="15"/>
      <c r="H86" s="45"/>
    </row>
    <row r="87" spans="1:8" ht="12.75">
      <c r="A87" s="108"/>
      <c r="B87" s="108"/>
      <c r="C87" s="108"/>
      <c r="D87" s="91" t="s">
        <v>89</v>
      </c>
      <c r="E87" s="123"/>
      <c r="F87" s="73">
        <v>30000</v>
      </c>
      <c r="G87" s="15"/>
      <c r="H87" s="45"/>
    </row>
    <row r="88" spans="1:8" ht="12.75">
      <c r="A88" s="23">
        <v>900</v>
      </c>
      <c r="B88" s="19"/>
      <c r="C88" s="20"/>
      <c r="D88" s="19" t="s">
        <v>7</v>
      </c>
      <c r="E88" s="137">
        <f>E89+E92</f>
        <v>514000</v>
      </c>
      <c r="F88" s="137">
        <f>F89+F92</f>
        <v>346000</v>
      </c>
      <c r="G88" s="15"/>
      <c r="H88" s="45"/>
    </row>
    <row r="89" spans="1:8" ht="12.75">
      <c r="A89" s="24"/>
      <c r="B89" s="4">
        <v>90001</v>
      </c>
      <c r="C89" s="5"/>
      <c r="D89" s="21" t="s">
        <v>29</v>
      </c>
      <c r="E89" s="122">
        <f>E90</f>
        <v>0</v>
      </c>
      <c r="F89" s="49">
        <f>F90</f>
        <v>346000</v>
      </c>
      <c r="G89" s="15"/>
      <c r="H89" s="45"/>
    </row>
    <row r="90" spans="1:8" ht="12.75">
      <c r="A90" s="24"/>
      <c r="B90" s="4"/>
      <c r="C90" s="5" t="s">
        <v>26</v>
      </c>
      <c r="D90" s="4" t="s">
        <v>19</v>
      </c>
      <c r="E90" s="122"/>
      <c r="F90" s="49">
        <f>F91</f>
        <v>346000</v>
      </c>
      <c r="G90" s="15"/>
      <c r="H90" s="45"/>
    </row>
    <row r="91" spans="1:8" ht="12.75">
      <c r="A91" s="24"/>
      <c r="B91" s="4"/>
      <c r="C91" s="5"/>
      <c r="D91" s="38" t="s">
        <v>136</v>
      </c>
      <c r="E91" s="122"/>
      <c r="F91" s="49">
        <v>346000</v>
      </c>
      <c r="G91" s="15"/>
      <c r="H91" s="45"/>
    </row>
    <row r="92" spans="1:8" ht="12.75">
      <c r="A92" s="6"/>
      <c r="B92" s="4">
        <v>90002</v>
      </c>
      <c r="C92" s="5"/>
      <c r="D92" s="4" t="s">
        <v>62</v>
      </c>
      <c r="E92" s="122">
        <f>E93</f>
        <v>514000</v>
      </c>
      <c r="F92" s="49">
        <f>F93</f>
        <v>0</v>
      </c>
      <c r="G92" s="15"/>
      <c r="H92" s="45"/>
    </row>
    <row r="93" spans="1:8" ht="12.75">
      <c r="A93" s="6"/>
      <c r="B93" s="4"/>
      <c r="C93" s="68" t="s">
        <v>26</v>
      </c>
      <c r="D93" s="69" t="s">
        <v>19</v>
      </c>
      <c r="E93" s="122">
        <f>E94</f>
        <v>514000</v>
      </c>
      <c r="F93" s="49"/>
      <c r="G93" s="15"/>
      <c r="H93" s="45"/>
    </row>
    <row r="94" spans="1:8" ht="12.75">
      <c r="A94" s="6"/>
      <c r="B94" s="4"/>
      <c r="C94" s="5"/>
      <c r="D94" s="6" t="s">
        <v>63</v>
      </c>
      <c r="E94" s="49">
        <f>168000+F91</f>
        <v>514000</v>
      </c>
      <c r="F94" s="49"/>
      <c r="G94" s="15"/>
      <c r="H94" s="45"/>
    </row>
    <row r="95" spans="1:7" ht="12.75">
      <c r="A95" s="64">
        <v>921</v>
      </c>
      <c r="B95" s="64"/>
      <c r="C95" s="65"/>
      <c r="D95" s="80" t="s">
        <v>53</v>
      </c>
      <c r="E95" s="66">
        <f>E96+E101</f>
        <v>8810.9</v>
      </c>
      <c r="F95" s="66">
        <f>F96+F101</f>
        <v>46010.9</v>
      </c>
      <c r="G95" s="15"/>
    </row>
    <row r="96" spans="1:7" ht="12.75">
      <c r="A96" s="53"/>
      <c r="B96" s="53">
        <v>92109</v>
      </c>
      <c r="C96" s="68"/>
      <c r="D96" s="48" t="s">
        <v>66</v>
      </c>
      <c r="E96" s="49">
        <f>E97+E98+E99</f>
        <v>8810.9</v>
      </c>
      <c r="F96" s="49">
        <f>F97+F98+F99</f>
        <v>23410.9</v>
      </c>
      <c r="G96" s="15"/>
    </row>
    <row r="97" spans="1:7" ht="12.75">
      <c r="A97" s="53"/>
      <c r="B97" s="53"/>
      <c r="C97" s="68" t="s">
        <v>61</v>
      </c>
      <c r="D97" s="98" t="s">
        <v>24</v>
      </c>
      <c r="E97" s="49"/>
      <c r="F97" s="49">
        <v>8810.9</v>
      </c>
      <c r="G97" s="15"/>
    </row>
    <row r="98" spans="1:7" ht="12.75">
      <c r="A98" s="53"/>
      <c r="B98" s="53"/>
      <c r="C98" s="68" t="s">
        <v>65</v>
      </c>
      <c r="D98" s="98" t="s">
        <v>24</v>
      </c>
      <c r="E98" s="49">
        <v>8810.9</v>
      </c>
      <c r="F98" s="49"/>
      <c r="G98" s="15"/>
    </row>
    <row r="99" spans="1:7" ht="12.75">
      <c r="A99" s="53"/>
      <c r="B99" s="53"/>
      <c r="C99" s="68" t="s">
        <v>50</v>
      </c>
      <c r="D99" s="69" t="s">
        <v>19</v>
      </c>
      <c r="E99" s="49"/>
      <c r="F99" s="49">
        <f>F100</f>
        <v>14600</v>
      </c>
      <c r="G99" s="15"/>
    </row>
    <row r="100" spans="1:7" ht="12.75">
      <c r="A100" s="53"/>
      <c r="B100" s="53"/>
      <c r="C100" s="68"/>
      <c r="D100" s="15" t="s">
        <v>79</v>
      </c>
      <c r="E100" s="49"/>
      <c r="F100" s="49">
        <v>14600</v>
      </c>
      <c r="G100" s="15"/>
    </row>
    <row r="101" spans="1:7" ht="12.75">
      <c r="A101" s="53"/>
      <c r="B101" s="53">
        <v>92116</v>
      </c>
      <c r="C101" s="68"/>
      <c r="D101" s="69" t="s">
        <v>69</v>
      </c>
      <c r="E101" s="49"/>
      <c r="F101" s="49">
        <f>F102</f>
        <v>22600</v>
      </c>
      <c r="G101" s="15"/>
    </row>
    <row r="102" spans="1:7" ht="12.75">
      <c r="A102" s="53"/>
      <c r="B102" s="53"/>
      <c r="C102" s="68" t="s">
        <v>50</v>
      </c>
      <c r="D102" s="69" t="s">
        <v>19</v>
      </c>
      <c r="E102" s="49"/>
      <c r="F102" s="49">
        <f>F103</f>
        <v>22600</v>
      </c>
      <c r="G102" s="15"/>
    </row>
    <row r="103" spans="1:6" ht="12.75">
      <c r="A103" s="70"/>
      <c r="B103" s="70"/>
      <c r="C103" s="71"/>
      <c r="D103" s="83" t="s">
        <v>80</v>
      </c>
      <c r="E103" s="73"/>
      <c r="F103" s="73">
        <v>22600</v>
      </c>
    </row>
    <row r="104" spans="1:6" s="10" customFormat="1" ht="12.75">
      <c r="A104" s="92"/>
      <c r="B104" s="92"/>
      <c r="C104" s="92"/>
      <c r="D104" s="49"/>
      <c r="E104" s="49">
        <f>E95+E88+E77+E70</f>
        <v>565010.9</v>
      </c>
      <c r="F104" s="49">
        <f>F95+F88+F77+F70</f>
        <v>565010.9</v>
      </c>
    </row>
    <row r="105" spans="1:6" s="15" customFormat="1" ht="12.75">
      <c r="A105" s="249" t="s">
        <v>14</v>
      </c>
      <c r="B105" s="249"/>
      <c r="C105" s="249"/>
      <c r="D105" s="249"/>
      <c r="E105" s="249"/>
      <c r="F105" s="249"/>
    </row>
    <row r="106" spans="1:6" s="15" customFormat="1" ht="32.25" customHeight="1">
      <c r="A106" s="247" t="s">
        <v>97</v>
      </c>
      <c r="B106" s="247"/>
      <c r="C106" s="247"/>
      <c r="D106" s="247"/>
      <c r="E106" s="247"/>
      <c r="F106" s="247"/>
    </row>
    <row r="107" spans="2:6" s="15" customFormat="1" ht="12.75">
      <c r="B107" s="8"/>
      <c r="C107" s="248" t="s">
        <v>45</v>
      </c>
      <c r="D107" s="248"/>
      <c r="E107" s="8" t="s">
        <v>12</v>
      </c>
      <c r="F107" s="10"/>
    </row>
    <row r="108" spans="2:6" s="15" customFormat="1" ht="12.75">
      <c r="B108" s="138"/>
      <c r="C108" s="139" t="s">
        <v>90</v>
      </c>
      <c r="D108" s="140" t="s">
        <v>92</v>
      </c>
      <c r="E108" s="28"/>
      <c r="F108" s="8"/>
    </row>
    <row r="109" spans="2:6" s="15" customFormat="1" ht="12.75">
      <c r="B109" s="138"/>
      <c r="C109" s="139" t="s">
        <v>91</v>
      </c>
      <c r="D109" s="140" t="s">
        <v>93</v>
      </c>
      <c r="E109" s="141"/>
      <c r="F109" s="10"/>
    </row>
    <row r="110" spans="1:6" s="15" customFormat="1" ht="12.75">
      <c r="A110" s="8"/>
      <c r="B110" s="8"/>
      <c r="C110" s="248" t="s">
        <v>17</v>
      </c>
      <c r="D110" s="248"/>
      <c r="E110" s="8" t="s">
        <v>12</v>
      </c>
      <c r="F110" s="10"/>
    </row>
    <row r="111" spans="2:6" s="15" customFormat="1" ht="12.75">
      <c r="B111" s="138"/>
      <c r="C111" s="139" t="s">
        <v>90</v>
      </c>
      <c r="D111" s="140" t="s">
        <v>94</v>
      </c>
      <c r="E111" s="28"/>
      <c r="F111" s="10"/>
    </row>
    <row r="112" spans="2:6" s="15" customFormat="1" ht="12.75">
      <c r="B112" s="138"/>
      <c r="C112" s="139" t="s">
        <v>91</v>
      </c>
      <c r="D112" s="140" t="s">
        <v>95</v>
      </c>
      <c r="E112" s="141"/>
      <c r="F112" s="10"/>
    </row>
    <row r="113" spans="2:6" s="15" customFormat="1" ht="12.75">
      <c r="B113" s="138"/>
      <c r="C113" s="159"/>
      <c r="D113" s="37"/>
      <c r="E113" s="160"/>
      <c r="F113" s="10"/>
    </row>
    <row r="114" spans="1:6" s="15" customFormat="1" ht="12.75">
      <c r="A114" s="249" t="s">
        <v>16</v>
      </c>
      <c r="B114" s="249"/>
      <c r="C114" s="249"/>
      <c r="D114" s="249"/>
      <c r="E114" s="249"/>
      <c r="F114" s="249"/>
    </row>
    <row r="115" spans="1:6" s="15" customFormat="1" ht="24.75" customHeight="1">
      <c r="A115" s="247" t="s">
        <v>96</v>
      </c>
      <c r="B115" s="247"/>
      <c r="C115" s="247"/>
      <c r="D115" s="247"/>
      <c r="E115" s="247"/>
      <c r="F115" s="247"/>
    </row>
    <row r="116" spans="2:6" s="15" customFormat="1" ht="12.75">
      <c r="B116" s="8"/>
      <c r="C116" s="248" t="s">
        <v>45</v>
      </c>
      <c r="D116" s="248"/>
      <c r="E116" s="8"/>
      <c r="F116" s="10"/>
    </row>
    <row r="117" spans="2:6" s="15" customFormat="1" ht="12.75">
      <c r="B117" s="8"/>
      <c r="C117" s="33" t="s">
        <v>38</v>
      </c>
      <c r="D117" s="143" t="s">
        <v>4</v>
      </c>
      <c r="E117" s="144" t="s">
        <v>12</v>
      </c>
      <c r="F117" s="10"/>
    </row>
    <row r="118" spans="2:6" s="15" customFormat="1" ht="12.75">
      <c r="B118" s="8"/>
      <c r="C118" s="35" t="s">
        <v>90</v>
      </c>
      <c r="D118" s="35" t="s">
        <v>108</v>
      </c>
      <c r="E118" s="29"/>
      <c r="F118" s="10"/>
    </row>
    <row r="119" spans="2:6" s="15" customFormat="1" ht="12.75">
      <c r="B119" s="8"/>
      <c r="C119" s="35" t="s">
        <v>91</v>
      </c>
      <c r="D119" s="35" t="s">
        <v>109</v>
      </c>
      <c r="E119" s="29">
        <v>40000</v>
      </c>
      <c r="F119" s="10"/>
    </row>
    <row r="120" spans="2:6" s="15" customFormat="1" ht="12.75">
      <c r="B120" s="8"/>
      <c r="C120" s="35" t="s">
        <v>98</v>
      </c>
      <c r="D120" s="35" t="s">
        <v>110</v>
      </c>
      <c r="E120" s="29"/>
      <c r="F120" s="10"/>
    </row>
    <row r="121" spans="2:6" s="15" customFormat="1" ht="12.75">
      <c r="B121" s="8"/>
      <c r="C121" s="35" t="s">
        <v>99</v>
      </c>
      <c r="D121" s="35" t="s">
        <v>111</v>
      </c>
      <c r="E121" s="29"/>
      <c r="F121" s="10"/>
    </row>
    <row r="122" spans="2:6" s="15" customFormat="1" ht="12.75">
      <c r="B122" s="8"/>
      <c r="C122" s="35" t="s">
        <v>100</v>
      </c>
      <c r="D122" s="35" t="s">
        <v>112</v>
      </c>
      <c r="E122" s="29"/>
      <c r="F122" s="10"/>
    </row>
    <row r="123" spans="2:6" s="15" customFormat="1" ht="12.75">
      <c r="B123" s="8"/>
      <c r="C123" s="35" t="s">
        <v>101</v>
      </c>
      <c r="D123" s="35" t="s">
        <v>113</v>
      </c>
      <c r="E123" s="29"/>
      <c r="F123" s="10"/>
    </row>
    <row r="124" spans="2:6" s="15" customFormat="1" ht="12.75">
      <c r="B124" s="8"/>
      <c r="C124" s="35" t="s">
        <v>102</v>
      </c>
      <c r="D124" s="35" t="s">
        <v>119</v>
      </c>
      <c r="E124" s="29"/>
      <c r="F124" s="10"/>
    </row>
    <row r="125" spans="2:6" s="15" customFormat="1" ht="12.75">
      <c r="B125" s="8"/>
      <c r="C125" s="35" t="s">
        <v>103</v>
      </c>
      <c r="D125" s="35" t="s">
        <v>114</v>
      </c>
      <c r="E125" s="29"/>
      <c r="F125" s="10"/>
    </row>
    <row r="126" spans="2:6" s="15" customFormat="1" ht="12.75">
      <c r="B126" s="8"/>
      <c r="C126" s="35" t="s">
        <v>104</v>
      </c>
      <c r="D126" s="35" t="s">
        <v>115</v>
      </c>
      <c r="E126" s="29"/>
      <c r="F126" s="10"/>
    </row>
    <row r="127" spans="2:6" s="15" customFormat="1" ht="12.75">
      <c r="B127" s="8"/>
      <c r="C127" s="35" t="s">
        <v>105</v>
      </c>
      <c r="D127" s="35" t="s">
        <v>116</v>
      </c>
      <c r="E127" s="29"/>
      <c r="F127" s="10"/>
    </row>
    <row r="128" spans="2:6" s="15" customFormat="1" ht="12.75">
      <c r="B128" s="8"/>
      <c r="C128" s="35" t="s">
        <v>106</v>
      </c>
      <c r="D128" s="35" t="s">
        <v>117</v>
      </c>
      <c r="E128" s="29"/>
      <c r="F128" s="10"/>
    </row>
    <row r="129" spans="2:6" s="15" customFormat="1" ht="12.75">
      <c r="B129" s="8"/>
      <c r="C129" s="35" t="s">
        <v>107</v>
      </c>
      <c r="D129" s="35" t="s">
        <v>118</v>
      </c>
      <c r="E129" s="29"/>
      <c r="F129" s="10"/>
    </row>
    <row r="130" spans="2:6" s="15" customFormat="1" ht="25.5">
      <c r="B130" s="8"/>
      <c r="C130" s="35" t="s">
        <v>120</v>
      </c>
      <c r="D130" s="158" t="s">
        <v>121</v>
      </c>
      <c r="E130" s="163">
        <f>935232</f>
        <v>935232</v>
      </c>
      <c r="F130" s="10"/>
    </row>
    <row r="131" spans="2:6" s="15" customFormat="1" ht="12.75">
      <c r="B131" s="8"/>
      <c r="C131" s="146"/>
      <c r="D131" s="147" t="s">
        <v>40</v>
      </c>
      <c r="E131" s="29">
        <f>SUM(E118:E130)</f>
        <v>975232</v>
      </c>
      <c r="F131" s="10"/>
    </row>
    <row r="132" spans="2:6" s="15" customFormat="1" ht="12.75">
      <c r="B132" s="8"/>
      <c r="C132" s="40"/>
      <c r="D132" s="40"/>
      <c r="E132" s="22"/>
      <c r="F132" s="10"/>
    </row>
    <row r="133" spans="2:6" s="15" customFormat="1" ht="12.75">
      <c r="B133" s="8"/>
      <c r="C133" s="32" t="s">
        <v>17</v>
      </c>
      <c r="D133" s="32"/>
      <c r="E133" s="142"/>
      <c r="F133" s="10"/>
    </row>
    <row r="134" spans="2:6" s="15" customFormat="1" ht="12.75">
      <c r="B134" s="8"/>
      <c r="C134" s="148" t="s">
        <v>38</v>
      </c>
      <c r="D134" s="148" t="s">
        <v>4</v>
      </c>
      <c r="E134" s="144" t="s">
        <v>39</v>
      </c>
      <c r="F134" s="10"/>
    </row>
    <row r="135" spans="2:6" s="15" customFormat="1" ht="12.75">
      <c r="B135" s="8"/>
      <c r="C135" s="30" t="s">
        <v>90</v>
      </c>
      <c r="D135" s="35" t="s">
        <v>122</v>
      </c>
      <c r="E135" s="34"/>
      <c r="F135" s="10"/>
    </row>
    <row r="136" spans="2:6" s="15" customFormat="1" ht="12.75">
      <c r="B136" s="8"/>
      <c r="C136" s="152" t="s">
        <v>91</v>
      </c>
      <c r="D136" s="35" t="s">
        <v>123</v>
      </c>
      <c r="E136" s="29">
        <v>40000</v>
      </c>
      <c r="F136" s="10"/>
    </row>
    <row r="137" spans="2:6" s="15" customFormat="1" ht="12.75">
      <c r="B137" s="8"/>
      <c r="C137" s="152" t="s">
        <v>98</v>
      </c>
      <c r="D137" s="35" t="s">
        <v>124</v>
      </c>
      <c r="E137" s="29"/>
      <c r="F137" s="10"/>
    </row>
    <row r="138" spans="2:6" s="15" customFormat="1" ht="12.75">
      <c r="B138" s="8"/>
      <c r="C138" s="152" t="s">
        <v>99</v>
      </c>
      <c r="D138" s="35" t="s">
        <v>125</v>
      </c>
      <c r="E138" s="29"/>
      <c r="F138" s="10"/>
    </row>
    <row r="139" spans="2:6" s="15" customFormat="1" ht="12.75">
      <c r="B139" s="8"/>
      <c r="C139" s="152" t="s">
        <v>100</v>
      </c>
      <c r="D139" s="35" t="s">
        <v>126</v>
      </c>
      <c r="E139" s="29"/>
      <c r="F139" s="10"/>
    </row>
    <row r="140" spans="2:6" s="15" customFormat="1" ht="12.75">
      <c r="B140" s="8"/>
      <c r="C140" s="152" t="s">
        <v>101</v>
      </c>
      <c r="D140" s="35" t="s">
        <v>127</v>
      </c>
      <c r="E140" s="29"/>
      <c r="F140" s="10"/>
    </row>
    <row r="141" spans="2:6" s="15" customFormat="1" ht="12.75">
      <c r="B141" s="8"/>
      <c r="C141" s="152" t="s">
        <v>102</v>
      </c>
      <c r="D141" s="35" t="s">
        <v>128</v>
      </c>
      <c r="E141" s="29"/>
      <c r="F141" s="10"/>
    </row>
    <row r="142" spans="2:6" s="15" customFormat="1" ht="12.75">
      <c r="B142" s="8"/>
      <c r="C142" s="152" t="s">
        <v>103</v>
      </c>
      <c r="D142" s="35" t="s">
        <v>129</v>
      </c>
      <c r="E142" s="29"/>
      <c r="F142" s="10"/>
    </row>
    <row r="143" spans="2:6" s="15" customFormat="1" ht="12.75">
      <c r="B143" s="8"/>
      <c r="C143" s="152" t="s">
        <v>104</v>
      </c>
      <c r="D143" s="35" t="s">
        <v>130</v>
      </c>
      <c r="E143" s="29"/>
      <c r="F143" s="10"/>
    </row>
    <row r="144" spans="2:6" s="15" customFormat="1" ht="12.75">
      <c r="B144" s="8"/>
      <c r="C144" s="152" t="s">
        <v>105</v>
      </c>
      <c r="D144" s="35" t="s">
        <v>131</v>
      </c>
      <c r="E144" s="29"/>
      <c r="F144" s="10"/>
    </row>
    <row r="145" spans="2:6" s="15" customFormat="1" ht="12.75">
      <c r="B145" s="8"/>
      <c r="C145" s="152" t="s">
        <v>106</v>
      </c>
      <c r="D145" s="35" t="s">
        <v>132</v>
      </c>
      <c r="E145" s="29"/>
      <c r="F145" s="10"/>
    </row>
    <row r="146" spans="2:6" s="15" customFormat="1" ht="12.75">
      <c r="B146" s="8"/>
      <c r="C146" s="127" t="s">
        <v>107</v>
      </c>
      <c r="D146" s="36" t="s">
        <v>133</v>
      </c>
      <c r="E146" s="31"/>
      <c r="F146" s="10"/>
    </row>
    <row r="147" spans="2:6" s="15" customFormat="1" ht="25.5">
      <c r="B147" s="8"/>
      <c r="C147" s="127" t="s">
        <v>120</v>
      </c>
      <c r="D147" s="36" t="s">
        <v>134</v>
      </c>
      <c r="E147" s="157">
        <f>935232</f>
        <v>935232</v>
      </c>
      <c r="F147" s="10"/>
    </row>
    <row r="148" spans="2:6" s="15" customFormat="1" ht="12.75">
      <c r="B148" s="8"/>
      <c r="C148" s="30"/>
      <c r="D148" s="26" t="s">
        <v>19</v>
      </c>
      <c r="E148" s="150"/>
      <c r="F148" s="10"/>
    </row>
    <row r="149" spans="2:6" s="15" customFormat="1" ht="12.75">
      <c r="B149" s="8"/>
      <c r="C149" s="30"/>
      <c r="D149" s="153" t="s">
        <v>70</v>
      </c>
      <c r="E149" s="154">
        <v>568255</v>
      </c>
      <c r="F149" s="10"/>
    </row>
    <row r="150" spans="2:6" s="15" customFormat="1" ht="12.75">
      <c r="B150" s="8"/>
      <c r="C150" s="30"/>
      <c r="D150" s="153" t="s">
        <v>71</v>
      </c>
      <c r="E150" s="154">
        <v>318177</v>
      </c>
      <c r="F150" s="10"/>
    </row>
    <row r="151" spans="2:6" s="15" customFormat="1" ht="12.75">
      <c r="B151" s="8"/>
      <c r="C151" s="30"/>
      <c r="D151" s="153" t="s">
        <v>72</v>
      </c>
      <c r="E151" s="154">
        <v>48800</v>
      </c>
      <c r="F151" s="10"/>
    </row>
    <row r="152" spans="2:6" s="15" customFormat="1" ht="12.75">
      <c r="B152" s="8"/>
      <c r="C152" s="30"/>
      <c r="D152" s="151" t="s">
        <v>51</v>
      </c>
      <c r="E152" s="150"/>
      <c r="F152" s="10"/>
    </row>
    <row r="153" spans="2:6" s="15" customFormat="1" ht="12.75">
      <c r="B153" s="8"/>
      <c r="C153" s="30"/>
      <c r="D153" s="153"/>
      <c r="E153" s="154"/>
      <c r="F153" s="10"/>
    </row>
    <row r="154" spans="2:6" s="15" customFormat="1" ht="12.75">
      <c r="B154" s="8"/>
      <c r="C154" s="128"/>
      <c r="D154" s="155"/>
      <c r="E154" s="156"/>
      <c r="F154" s="10"/>
    </row>
    <row r="155" spans="2:6" s="15" customFormat="1" ht="12.75">
      <c r="B155" s="8"/>
      <c r="C155" s="149"/>
      <c r="D155" s="145" t="s">
        <v>40</v>
      </c>
      <c r="E155" s="34">
        <f>SUM(E135:E147)</f>
        <v>975232</v>
      </c>
      <c r="F155" s="10"/>
    </row>
    <row r="156" spans="1:6" s="15" customFormat="1" ht="12.75">
      <c r="A156" s="13"/>
      <c r="B156" s="13"/>
      <c r="C156" s="13"/>
      <c r="D156" s="13"/>
      <c r="E156" s="13"/>
      <c r="F156" s="13"/>
    </row>
    <row r="157" spans="1:6" s="15" customFormat="1" ht="12.75">
      <c r="A157" s="238" t="s">
        <v>18</v>
      </c>
      <c r="B157" s="238"/>
      <c r="C157" s="238"/>
      <c r="D157" s="238"/>
      <c r="E157" s="238"/>
      <c r="F157" s="238"/>
    </row>
    <row r="158" spans="1:6" s="15" customFormat="1" ht="30" customHeight="1">
      <c r="A158" s="252" t="s">
        <v>37</v>
      </c>
      <c r="B158" s="252"/>
      <c r="C158" s="252"/>
      <c r="D158" s="252"/>
      <c r="E158" s="252"/>
      <c r="F158" s="252"/>
    </row>
    <row r="159" spans="1:6" s="15" customFormat="1" ht="12.75">
      <c r="A159" s="25"/>
      <c r="B159" s="25"/>
      <c r="C159" s="118"/>
      <c r="D159" s="25"/>
      <c r="E159" s="25"/>
      <c r="F159" s="25"/>
    </row>
    <row r="160" spans="1:6" s="15" customFormat="1" ht="29.25" customHeight="1">
      <c r="A160" s="253" t="s">
        <v>74</v>
      </c>
      <c r="B160" s="253"/>
      <c r="C160" s="253"/>
      <c r="D160" s="253"/>
      <c r="E160" s="253"/>
      <c r="F160" s="253"/>
    </row>
    <row r="161" spans="1:6" s="15" customFormat="1" ht="12.75">
      <c r="A161" s="9"/>
      <c r="B161" s="42"/>
      <c r="C161" s="42"/>
      <c r="D161" s="24"/>
      <c r="E161" s="24"/>
      <c r="F161" s="107"/>
    </row>
    <row r="162" spans="1:6" s="15" customFormat="1" ht="12.75">
      <c r="A162" s="238" t="s">
        <v>25</v>
      </c>
      <c r="B162" s="238"/>
      <c r="C162" s="238"/>
      <c r="D162" s="238"/>
      <c r="E162" s="238"/>
      <c r="F162" s="238"/>
    </row>
    <row r="163" spans="1:6" s="15" customFormat="1" ht="12.75">
      <c r="A163" s="243" t="s">
        <v>20</v>
      </c>
      <c r="B163" s="243"/>
      <c r="C163" s="243"/>
      <c r="D163" s="243"/>
      <c r="E163" s="243"/>
      <c r="F163" s="243"/>
    </row>
    <row r="164" spans="1:6" s="15" customFormat="1" ht="12.75">
      <c r="A164" s="244" t="s">
        <v>43</v>
      </c>
      <c r="B164" s="244"/>
      <c r="C164" s="244"/>
      <c r="D164" s="244"/>
      <c r="E164" s="244"/>
      <c r="F164" s="244"/>
    </row>
    <row r="165" spans="1:6" s="15" customFormat="1" ht="12.75">
      <c r="A165" s="242" t="s">
        <v>22</v>
      </c>
      <c r="B165" s="242"/>
      <c r="C165" s="242"/>
      <c r="D165" s="242"/>
      <c r="E165" s="242"/>
      <c r="F165" s="242"/>
    </row>
    <row r="166" spans="1:6" s="15" customFormat="1" ht="12.75">
      <c r="A166" s="69"/>
      <c r="B166" s="69"/>
      <c r="C166" s="53"/>
      <c r="D166" s="69"/>
      <c r="E166" s="49"/>
      <c r="F166" s="49"/>
    </row>
    <row r="167" spans="1:6" s="15" customFormat="1" ht="12.75">
      <c r="A167" s="69"/>
      <c r="B167" s="69"/>
      <c r="C167" s="53"/>
      <c r="D167" s="69"/>
      <c r="E167" s="49"/>
      <c r="F167" s="49"/>
    </row>
    <row r="168" spans="1:6" s="15" customFormat="1" ht="12.75">
      <c r="A168" s="69"/>
      <c r="B168" s="69"/>
      <c r="C168" s="99" t="s">
        <v>3</v>
      </c>
      <c r="D168" s="100" t="s">
        <v>45</v>
      </c>
      <c r="E168" s="101" t="s">
        <v>39</v>
      </c>
      <c r="F168" s="49"/>
    </row>
    <row r="169" spans="1:6" s="15" customFormat="1" ht="13.5">
      <c r="A169" s="69"/>
      <c r="B169" s="69"/>
      <c r="C169" s="99"/>
      <c r="D169" s="94" t="s">
        <v>49</v>
      </c>
      <c r="E169" s="164">
        <f>E170+E171</f>
        <v>7749212.9799999995</v>
      </c>
      <c r="F169" s="49"/>
    </row>
    <row r="170" spans="1:6" s="15" customFormat="1" ht="13.5">
      <c r="A170" s="69"/>
      <c r="B170" s="69"/>
      <c r="C170" s="61">
        <v>957</v>
      </c>
      <c r="D170" s="48" t="s">
        <v>57</v>
      </c>
      <c r="E170" s="165">
        <v>200000</v>
      </c>
      <c r="F170" s="49"/>
    </row>
    <row r="171" spans="3:5" ht="13.5">
      <c r="C171" s="250">
        <v>952</v>
      </c>
      <c r="D171" s="48" t="s">
        <v>46</v>
      </c>
      <c r="E171" s="165">
        <f>E172+E175</f>
        <v>7549212.9799999995</v>
      </c>
    </row>
    <row r="172" spans="3:5" ht="15.75">
      <c r="C172" s="250"/>
      <c r="D172" s="102" t="s">
        <v>44</v>
      </c>
      <c r="E172" s="166">
        <f>E173+E174</f>
        <v>3465437.9299999997</v>
      </c>
    </row>
    <row r="173" spans="3:5" ht="13.5">
      <c r="C173" s="250"/>
      <c r="D173" s="48" t="s">
        <v>58</v>
      </c>
      <c r="E173" s="165">
        <v>1465437.93</v>
      </c>
    </row>
    <row r="174" spans="3:5" ht="13.5">
      <c r="C174" s="250"/>
      <c r="D174" s="48" t="s">
        <v>68</v>
      </c>
      <c r="E174" s="165">
        <v>2000000</v>
      </c>
    </row>
    <row r="175" spans="3:5" ht="13.5">
      <c r="C175" s="250"/>
      <c r="D175" s="102" t="s">
        <v>47</v>
      </c>
      <c r="E175" s="167">
        <f>E176+E177</f>
        <v>4083775.05</v>
      </c>
    </row>
    <row r="176" spans="3:5" ht="13.5">
      <c r="C176" s="250"/>
      <c r="D176" s="48" t="s">
        <v>67</v>
      </c>
      <c r="E176" s="165">
        <v>987704.92</v>
      </c>
    </row>
    <row r="177" spans="3:5" ht="13.5">
      <c r="C177" s="251"/>
      <c r="D177" s="83" t="s">
        <v>48</v>
      </c>
      <c r="E177" s="168">
        <f>3337902.13-241832</f>
        <v>3096070.13</v>
      </c>
    </row>
    <row r="180" ht="13.5">
      <c r="E180" s="116">
        <v>5699011.55</v>
      </c>
    </row>
    <row r="181" ht="13.5">
      <c r="E181" s="116">
        <v>1850201.43</v>
      </c>
    </row>
    <row r="182" ht="12.75">
      <c r="E182" s="52">
        <f>E180+E181-E171</f>
        <v>0</v>
      </c>
    </row>
  </sheetData>
  <mergeCells count="30">
    <mergeCell ref="C171:C177"/>
    <mergeCell ref="A165:F165"/>
    <mergeCell ref="A162:F162"/>
    <mergeCell ref="A105:F105"/>
    <mergeCell ref="A158:F158"/>
    <mergeCell ref="A163:F163"/>
    <mergeCell ref="A164:F164"/>
    <mergeCell ref="A160:F160"/>
    <mergeCell ref="C116:D116"/>
    <mergeCell ref="A157:F157"/>
    <mergeCell ref="A115:F115"/>
    <mergeCell ref="A1:F1"/>
    <mergeCell ref="A2:F2"/>
    <mergeCell ref="A3:F3"/>
    <mergeCell ref="A5:F5"/>
    <mergeCell ref="A114:F114"/>
    <mergeCell ref="A7:F7"/>
    <mergeCell ref="A9:F9"/>
    <mergeCell ref="A10:E10"/>
    <mergeCell ref="A11:E11"/>
    <mergeCell ref="A20:E20"/>
    <mergeCell ref="A106:F106"/>
    <mergeCell ref="C107:D107"/>
    <mergeCell ref="C110:D110"/>
    <mergeCell ref="A68:D68"/>
    <mergeCell ref="A61:D61"/>
    <mergeCell ref="A36:E36"/>
    <mergeCell ref="A45:E45"/>
    <mergeCell ref="A58:F58"/>
    <mergeCell ref="A59:F59"/>
  </mergeCells>
  <printOptions/>
  <pageMargins left="0.75" right="0.26" top="0.28" bottom="0.49" header="0.25" footer="0.28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Ustrzyki Dolne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Ustrzyki Dolne</dc:creator>
  <cp:keywords/>
  <dc:description/>
  <cp:lastModifiedBy>UM Ustrzyki Dolne</cp:lastModifiedBy>
  <cp:lastPrinted>2008-11-19T08:41:05Z</cp:lastPrinted>
  <dcterms:created xsi:type="dcterms:W3CDTF">2006-01-18T07:05:12Z</dcterms:created>
  <dcterms:modified xsi:type="dcterms:W3CDTF">2008-11-19T10:26:32Z</dcterms:modified>
  <cp:category/>
  <cp:version/>
  <cp:contentType/>
  <cp:contentStatus/>
</cp:coreProperties>
</file>